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F04" lockStructure="1"/>
  <bookViews>
    <workbookView xWindow="-1965" yWindow="-300" windowWidth="15915" windowHeight="5250" activeTab="5"/>
  </bookViews>
  <sheets>
    <sheet name="Инструкция" sheetId="1" r:id="rId1"/>
    <sheet name="Список" sheetId="2" r:id="rId2"/>
    <sheet name="Часть 1" sheetId="9" r:id="rId3"/>
    <sheet name="Часть 2" sheetId="10" r:id="rId4"/>
    <sheet name="Otchet" sheetId="11" r:id="rId5"/>
    <sheet name="протокол" sheetId="12" r:id="rId6"/>
    <sheet name="Статистика" sheetId="13" r:id="rId7"/>
    <sheet name="служ" sheetId="4" state="hidden" r:id="rId8"/>
    <sheet name="K" sheetId="8" state="hidden" r:id="rId9"/>
  </sheets>
  <definedNames>
    <definedName name="_v916">Список!$A$14:$A$21</definedName>
    <definedName name="_Var1316">служ!$X$3:$X$6</definedName>
    <definedName name="_Var14">служ!$U$3:$U$6</definedName>
    <definedName name="_Var16">служ!$AC$3:$AC$18</definedName>
    <definedName name="_var18">служ!$Y$3:$Y$10</definedName>
    <definedName name="_Var58">служ!$V$3:$V$6</definedName>
    <definedName name="_Var8">служ!$U$22:$U$23</definedName>
    <definedName name="_Var912">служ!$W$3:$W$6</definedName>
    <definedName name="_var916">служ!$Z$3:$Z$10</definedName>
    <definedName name="_vop1">служ!$Q$21:$Q$23</definedName>
    <definedName name="_vop2">служ!$Q$25:$Q$27</definedName>
    <definedName name="_vop3">служ!$Q$29:$Q$31</definedName>
    <definedName name="_YN1">служ!$J$3:$J$4</definedName>
    <definedName name="ball">служ!$B$3:$B$7</definedName>
    <definedName name="ball0">служ!$T$3</definedName>
    <definedName name="ball1">служ!$G$3:$G$6</definedName>
    <definedName name="ball2">служ!$H$3:$H$7</definedName>
    <definedName name="ball3">служ!$P$3:$P$7</definedName>
    <definedName name="ball4">служ!$Q$3:$Q$7</definedName>
    <definedName name="ball5">служ!$R$3:$R$6</definedName>
    <definedName name="ball6">служ!$S$3:$S$6</definedName>
    <definedName name="Gr">служ!$O$3:$O$39</definedName>
    <definedName name="kat">служ!$Q$9:$Q$14</definedName>
    <definedName name="Klass">служ!$N$3:$N$39</definedName>
    <definedName name="Otc">служ!$D$3:$D$7</definedName>
    <definedName name="prov">служ!$I$3:$I$5</definedName>
    <definedName name="prov2">служ!$I$4:$I$5</definedName>
    <definedName name="raz">служ!$C$3:$C$4</definedName>
    <definedName name="rvar">служ!$AB$3:$AB$6</definedName>
    <definedName name="Var">служ!$U$3:$U$6</definedName>
    <definedName name="varm">служ!$AA$3:$AA$6</definedName>
    <definedName name="VarR">служ!$K$3:$K$5</definedName>
    <definedName name="YN">служ!$J$4:$J$5</definedName>
    <definedName name="_xlnm.Print_Titles" localSheetId="4">Otchet!$B:$C,Otchet!$3:$3</definedName>
    <definedName name="_xlnm.Print_Titles" localSheetId="5">протокол!$B:$C,протокол!$4:$4</definedName>
    <definedName name="_xlnm.Print_Titles" localSheetId="2">'Часть 1'!$6:$6</definedName>
    <definedName name="_xlnm.Print_Titles" localSheetId="3">'Часть 2'!$8:$8</definedName>
    <definedName name="_xlnm.Print_Area" localSheetId="5">протокол!$B$2:$BF$54</definedName>
    <definedName name="_xlnm.Print_Area" localSheetId="6">Статистика!$A$1:$O$91</definedName>
  </definedNames>
  <calcPr calcId="145621"/>
</workbook>
</file>

<file path=xl/calcChain.xml><?xml version="1.0" encoding="utf-8"?>
<calcChain xmlns="http://schemas.openxmlformats.org/spreadsheetml/2006/main">
  <c r="C3" i="2" l="1"/>
  <c r="H3" i="2" s="1"/>
  <c r="CC1" i="11"/>
  <c r="CB1" i="11"/>
  <c r="CA1" i="11"/>
  <c r="K3" i="2"/>
  <c r="H1" i="2"/>
  <c r="K1" i="2" s="1"/>
  <c r="AD54" i="11"/>
  <c r="AD56" i="11"/>
  <c r="AD55" i="11"/>
  <c r="AD53" i="11"/>
  <c r="X1" i="11" s="1"/>
  <c r="H6" i="2"/>
  <c r="K6" i="2" s="1"/>
  <c r="H7" i="2"/>
  <c r="K7" i="2" s="1"/>
  <c r="K2" i="2"/>
  <c r="A32" i="8" s="1"/>
  <c r="BS37" i="8" s="1"/>
  <c r="BU7" i="9"/>
  <c r="BT47" i="9"/>
  <c r="BX7" i="9"/>
  <c r="BW47" i="9"/>
  <c r="CA7" i="9"/>
  <c r="BZ47" i="9"/>
  <c r="CD7" i="9"/>
  <c r="CC47" i="9"/>
  <c r="CG7" i="9"/>
  <c r="CF47" i="9"/>
  <c r="CJ7" i="9"/>
  <c r="CI47" i="9"/>
  <c r="CM7" i="9"/>
  <c r="CL47" i="9"/>
  <c r="CO47" i="9"/>
  <c r="CR47" i="9"/>
  <c r="CU47" i="9"/>
  <c r="CX47" i="9"/>
  <c r="DA47" i="9"/>
  <c r="DD47" i="9"/>
  <c r="DG47" i="9"/>
  <c r="DJ47" i="9"/>
  <c r="DM47" i="9"/>
  <c r="DP47" i="9"/>
  <c r="DS47" i="9"/>
  <c r="DV47" i="9"/>
  <c r="BR7" i="9"/>
  <c r="BU8" i="9"/>
  <c r="BX8" i="9"/>
  <c r="CA8" i="9"/>
  <c r="CD8" i="9"/>
  <c r="CG8" i="9"/>
  <c r="CJ8" i="9"/>
  <c r="CM8" i="9"/>
  <c r="BR8" i="9"/>
  <c r="CD9" i="9"/>
  <c r="CG9" i="9"/>
  <c r="CJ9" i="9"/>
  <c r="CM9" i="9"/>
  <c r="C27" i="9"/>
  <c r="BN27" i="9" s="1"/>
  <c r="C28" i="9"/>
  <c r="BN28" i="9" s="1"/>
  <c r="C29" i="9"/>
  <c r="BN29" i="9" s="1"/>
  <c r="C30" i="9"/>
  <c r="BN30" i="9" s="1"/>
  <c r="C31" i="9"/>
  <c r="BN31" i="9" s="1"/>
  <c r="C32" i="9"/>
  <c r="BN32" i="9" s="1"/>
  <c r="C33" i="9"/>
  <c r="BN33" i="9" s="1"/>
  <c r="C34" i="9"/>
  <c r="BN34" i="9" s="1"/>
  <c r="C35" i="9"/>
  <c r="BN35" i="9" s="1"/>
  <c r="C36" i="9"/>
  <c r="BN36" i="9" s="1"/>
  <c r="C37" i="9"/>
  <c r="BN37" i="9" s="1"/>
  <c r="C38" i="9"/>
  <c r="BN38" i="9" s="1"/>
  <c r="C39" i="9"/>
  <c r="BN39" i="9" s="1"/>
  <c r="C40" i="9"/>
  <c r="BN40" i="9" s="1"/>
  <c r="C41" i="9"/>
  <c r="BN41" i="9" s="1"/>
  <c r="C42" i="9"/>
  <c r="BN42" i="9" s="1"/>
  <c r="C43" i="9"/>
  <c r="BN43" i="9" s="1"/>
  <c r="C44" i="9"/>
  <c r="BN44" i="9" s="1"/>
  <c r="C45" i="9"/>
  <c r="BN45" i="9" s="1"/>
  <c r="C46" i="9"/>
  <c r="BN46" i="9" s="1"/>
  <c r="BQ47" i="9"/>
  <c r="C29" i="10"/>
  <c r="Z29" i="10" s="1"/>
  <c r="C30" i="10"/>
  <c r="Z30" i="10" s="1"/>
  <c r="C31" i="10"/>
  <c r="Z31" i="10" s="1"/>
  <c r="C32" i="10"/>
  <c r="Z32" i="10" s="1"/>
  <c r="C33" i="10"/>
  <c r="Z33" i="10" s="1"/>
  <c r="C34" i="10"/>
  <c r="Z34" i="10" s="1"/>
  <c r="C35" i="10"/>
  <c r="Z35" i="10" s="1"/>
  <c r="C36" i="10"/>
  <c r="Z36" i="10" s="1"/>
  <c r="C37" i="10"/>
  <c r="Z37" i="10" s="1"/>
  <c r="C38" i="10"/>
  <c r="Z38" i="10" s="1"/>
  <c r="C39" i="10"/>
  <c r="Z39" i="10" s="1"/>
  <c r="C40" i="10"/>
  <c r="Z40" i="10" s="1"/>
  <c r="C41" i="10"/>
  <c r="Z41" i="10" s="1"/>
  <c r="C42" i="10"/>
  <c r="Z42" i="10" s="1"/>
  <c r="C43" i="10"/>
  <c r="Z43" i="10" s="1"/>
  <c r="C44" i="10"/>
  <c r="Z44" i="10" s="1"/>
  <c r="C45" i="10"/>
  <c r="Z45" i="10" s="1"/>
  <c r="C46" i="10"/>
  <c r="Z46" i="10" s="1"/>
  <c r="C47" i="10"/>
  <c r="Z47" i="10" s="1"/>
  <c r="C48" i="10"/>
  <c r="Z48" i="10" s="1"/>
  <c r="A4" i="10"/>
  <c r="D51" i="10"/>
  <c r="D52" i="10"/>
  <c r="E51" i="10"/>
  <c r="E52" i="10"/>
  <c r="D49" i="9"/>
  <c r="D50" i="9"/>
  <c r="G49" i="9"/>
  <c r="G50" i="9"/>
  <c r="J49" i="9"/>
  <c r="J50" i="9"/>
  <c r="M49" i="9"/>
  <c r="M50" i="9"/>
  <c r="P49" i="9"/>
  <c r="P50" i="9"/>
  <c r="P51" i="9"/>
  <c r="S49" i="9"/>
  <c r="S50" i="9"/>
  <c r="S51" i="9"/>
  <c r="V49" i="9"/>
  <c r="V50" i="9"/>
  <c r="V51" i="9"/>
  <c r="Y49" i="9"/>
  <c r="Y50" i="9"/>
  <c r="Y51" i="9"/>
  <c r="AC43" i="11"/>
  <c r="AB43" i="11"/>
  <c r="AA43" i="11"/>
  <c r="Z43" i="11"/>
  <c r="Y43" i="11"/>
  <c r="X43" i="11"/>
  <c r="BH2" i="8"/>
  <c r="BE2" i="8"/>
  <c r="BB2" i="8"/>
  <c r="AY2" i="8"/>
  <c r="AV2" i="8"/>
  <c r="AS2" i="8"/>
  <c r="AP2" i="8"/>
  <c r="AM2" i="8"/>
  <c r="AJ2" i="8"/>
  <c r="AG2" i="8"/>
  <c r="AD2" i="8"/>
  <c r="AA2" i="8"/>
  <c r="X2" i="8"/>
  <c r="U2" i="8"/>
  <c r="R2" i="8"/>
  <c r="O2" i="8"/>
  <c r="L2" i="8"/>
  <c r="I2" i="8"/>
  <c r="F2" i="8"/>
  <c r="C2" i="8"/>
  <c r="C43" i="11"/>
  <c r="AC42" i="11"/>
  <c r="AB42" i="11"/>
  <c r="AA42" i="11"/>
  <c r="Z42" i="11"/>
  <c r="Y42" i="11"/>
  <c r="X42" i="11"/>
  <c r="C42" i="11"/>
  <c r="AC41" i="11"/>
  <c r="AB41" i="11"/>
  <c r="AA41" i="11"/>
  <c r="Z41" i="11"/>
  <c r="Y41" i="11"/>
  <c r="X41" i="11"/>
  <c r="C41" i="11"/>
  <c r="AC40" i="11"/>
  <c r="AB40" i="11"/>
  <c r="AA40" i="11"/>
  <c r="Z40" i="11"/>
  <c r="Y40" i="11"/>
  <c r="X40" i="11"/>
  <c r="C40" i="11"/>
  <c r="AC39" i="11"/>
  <c r="AB39" i="11"/>
  <c r="AA39" i="11"/>
  <c r="Z39" i="11"/>
  <c r="Y39" i="11"/>
  <c r="X39" i="11"/>
  <c r="C39" i="11"/>
  <c r="A39" i="11" s="1"/>
  <c r="AC38" i="11"/>
  <c r="AB38" i="11"/>
  <c r="AA38" i="11"/>
  <c r="Z38" i="11"/>
  <c r="Y38" i="11"/>
  <c r="X38" i="11"/>
  <c r="C38" i="11"/>
  <c r="AC37" i="11"/>
  <c r="AB37" i="11"/>
  <c r="AA37" i="11"/>
  <c r="Z37" i="11"/>
  <c r="Y37" i="11"/>
  <c r="X37" i="11"/>
  <c r="C37" i="11"/>
  <c r="AC36" i="11"/>
  <c r="AB36" i="11"/>
  <c r="AA36" i="11"/>
  <c r="Z36" i="11"/>
  <c r="Y36" i="11"/>
  <c r="X36" i="11"/>
  <c r="C36" i="11"/>
  <c r="AC35" i="11"/>
  <c r="AB35" i="11"/>
  <c r="AA35" i="11"/>
  <c r="Z35" i="11"/>
  <c r="Y35" i="11"/>
  <c r="X35" i="11"/>
  <c r="C35" i="11"/>
  <c r="AC34" i="11"/>
  <c r="AB34" i="11"/>
  <c r="AA34" i="11"/>
  <c r="Z34" i="11"/>
  <c r="Y34" i="11"/>
  <c r="X34" i="11"/>
  <c r="C34" i="11"/>
  <c r="AW34" i="11" s="1"/>
  <c r="AC33" i="11"/>
  <c r="AB33" i="11"/>
  <c r="AA33" i="11"/>
  <c r="Z33" i="11"/>
  <c r="Y33" i="11"/>
  <c r="X33" i="11"/>
  <c r="C33" i="11"/>
  <c r="DX33" i="11" s="1"/>
  <c r="AC32" i="11"/>
  <c r="AB32" i="11"/>
  <c r="AA32" i="11"/>
  <c r="Z32" i="11"/>
  <c r="Y32" i="11"/>
  <c r="X32" i="11"/>
  <c r="C32" i="11"/>
  <c r="AC31" i="11"/>
  <c r="AB31" i="11"/>
  <c r="AA31" i="11"/>
  <c r="Z31" i="11"/>
  <c r="Y31" i="11"/>
  <c r="X31" i="11"/>
  <c r="C31" i="11"/>
  <c r="AT31" i="11" s="1"/>
  <c r="AC30" i="11"/>
  <c r="AB30" i="11"/>
  <c r="AA30" i="11"/>
  <c r="Z30" i="11"/>
  <c r="Y30" i="11"/>
  <c r="X30" i="11"/>
  <c r="C30" i="11"/>
  <c r="AT30" i="11" s="1"/>
  <c r="AC29" i="11"/>
  <c r="AB29" i="11"/>
  <c r="AA29" i="11"/>
  <c r="Z29" i="11"/>
  <c r="Y29" i="11"/>
  <c r="X29" i="11"/>
  <c r="C29" i="11"/>
  <c r="DU29" i="11" s="1"/>
  <c r="AC28" i="11"/>
  <c r="AB28" i="11"/>
  <c r="AA28" i="11"/>
  <c r="Z28" i="11"/>
  <c r="Y28" i="11"/>
  <c r="X28" i="11"/>
  <c r="C28" i="11"/>
  <c r="DW28" i="11" s="1"/>
  <c r="AC27" i="11"/>
  <c r="AB27" i="11"/>
  <c r="AA27" i="11"/>
  <c r="Z27" i="11"/>
  <c r="Y27" i="11"/>
  <c r="X27" i="11"/>
  <c r="C27" i="11"/>
  <c r="AC26" i="11"/>
  <c r="AB26" i="11"/>
  <c r="AA26" i="11"/>
  <c r="Z26" i="11"/>
  <c r="Y26" i="11"/>
  <c r="X26" i="11"/>
  <c r="C26" i="11"/>
  <c r="AC25" i="11"/>
  <c r="AB25" i="11"/>
  <c r="AA25" i="11"/>
  <c r="Z25" i="11"/>
  <c r="Y25" i="11"/>
  <c r="X25" i="11"/>
  <c r="C25" i="11"/>
  <c r="AC24" i="11"/>
  <c r="AB24" i="11"/>
  <c r="AA24" i="11"/>
  <c r="Z24" i="11"/>
  <c r="Y24" i="11"/>
  <c r="X24" i="11"/>
  <c r="C24" i="11"/>
  <c r="AC23" i="11"/>
  <c r="AB23" i="11"/>
  <c r="AA23" i="11"/>
  <c r="Z23" i="11"/>
  <c r="Y23" i="11"/>
  <c r="X23" i="11"/>
  <c r="AC22" i="11"/>
  <c r="AB22" i="11"/>
  <c r="AA22" i="11"/>
  <c r="Z22" i="11"/>
  <c r="Y22" i="11"/>
  <c r="X22" i="11"/>
  <c r="AC21" i="11"/>
  <c r="AB21" i="11"/>
  <c r="AA21" i="11"/>
  <c r="Z21" i="11"/>
  <c r="Y21" i="11"/>
  <c r="X21" i="11"/>
  <c r="AC20" i="11"/>
  <c r="AB20" i="11"/>
  <c r="AA20" i="11"/>
  <c r="Z20" i="11"/>
  <c r="Y20" i="11"/>
  <c r="X20" i="11"/>
  <c r="AC19" i="11"/>
  <c r="AB19" i="11"/>
  <c r="AA19" i="11"/>
  <c r="Z19" i="11"/>
  <c r="Y19" i="11"/>
  <c r="X19" i="11"/>
  <c r="AC18" i="11"/>
  <c r="AB18" i="11"/>
  <c r="AA18" i="11"/>
  <c r="Z18" i="11"/>
  <c r="Y18" i="11"/>
  <c r="X18" i="11"/>
  <c r="AC17" i="11"/>
  <c r="AB17" i="11"/>
  <c r="AA17" i="11"/>
  <c r="Z17" i="11"/>
  <c r="Y17" i="11"/>
  <c r="X17" i="11"/>
  <c r="AC16" i="11"/>
  <c r="AB16" i="11"/>
  <c r="AA16" i="11"/>
  <c r="Z16" i="11"/>
  <c r="Y16" i="11"/>
  <c r="X16" i="11"/>
  <c r="AC15" i="11"/>
  <c r="AB15" i="11"/>
  <c r="AA15" i="11"/>
  <c r="Z15" i="11"/>
  <c r="Y15" i="11"/>
  <c r="X15" i="11"/>
  <c r="AC14" i="11"/>
  <c r="AB14" i="11"/>
  <c r="AA14" i="11"/>
  <c r="Z14" i="11"/>
  <c r="Y14" i="11"/>
  <c r="X14" i="11"/>
  <c r="AC13" i="11"/>
  <c r="AB13" i="11"/>
  <c r="AA13" i="11"/>
  <c r="Z13" i="11"/>
  <c r="Y13" i="11"/>
  <c r="X13" i="11"/>
  <c r="AC12" i="11"/>
  <c r="AB12" i="11"/>
  <c r="AA12" i="11"/>
  <c r="Z12" i="11"/>
  <c r="Y12" i="11"/>
  <c r="X12" i="11"/>
  <c r="AC11" i="11"/>
  <c r="AB11" i="11"/>
  <c r="AA11" i="11"/>
  <c r="Z11" i="11"/>
  <c r="Y11" i="11"/>
  <c r="X11" i="11"/>
  <c r="AC10" i="11"/>
  <c r="AB10" i="11"/>
  <c r="AA10" i="11"/>
  <c r="Z10" i="11"/>
  <c r="Y10" i="11"/>
  <c r="X10" i="11"/>
  <c r="AC9" i="11"/>
  <c r="AB9" i="11"/>
  <c r="AA9" i="11"/>
  <c r="Z9" i="11"/>
  <c r="Y9" i="11"/>
  <c r="X9" i="11"/>
  <c r="AC8" i="11"/>
  <c r="AB8" i="11"/>
  <c r="AA8" i="11"/>
  <c r="Z8" i="11"/>
  <c r="Y8" i="11"/>
  <c r="X8" i="11"/>
  <c r="AC7" i="11"/>
  <c r="AB7" i="11"/>
  <c r="AA7" i="11"/>
  <c r="Z7" i="11"/>
  <c r="Y7" i="11"/>
  <c r="X7" i="11"/>
  <c r="AC6" i="11"/>
  <c r="AB6" i="11"/>
  <c r="AA6" i="11"/>
  <c r="Z6" i="11"/>
  <c r="Y6" i="11"/>
  <c r="X6" i="11"/>
  <c r="M7" i="2"/>
  <c r="CH2" i="8"/>
  <c r="CE2" i="8"/>
  <c r="CB2" i="8"/>
  <c r="BY2" i="8"/>
  <c r="BV2" i="8"/>
  <c r="BS2" i="8"/>
  <c r="BP2" i="8"/>
  <c r="BM2" i="8"/>
  <c r="X5" i="11"/>
  <c r="Y5" i="11"/>
  <c r="AC5" i="11"/>
  <c r="AB5" i="11"/>
  <c r="AA5" i="11"/>
  <c r="Z5" i="11"/>
  <c r="AW32" i="11"/>
  <c r="M6" i="2"/>
  <c r="X4" i="11"/>
  <c r="Y4" i="11"/>
  <c r="Z4" i="11"/>
  <c r="AA4" i="11"/>
  <c r="AB4" i="11"/>
  <c r="AC4" i="11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H45" i="2"/>
  <c r="DR2" i="8"/>
  <c r="DO2" i="8"/>
  <c r="DL2" i="8"/>
  <c r="DI2" i="8"/>
  <c r="DF2" i="8"/>
  <c r="DC2" i="8"/>
  <c r="CZ2" i="8"/>
  <c r="CW2" i="8"/>
  <c r="CT2" i="8"/>
  <c r="CQ2" i="8"/>
  <c r="CN2" i="8"/>
  <c r="CK2" i="8"/>
  <c r="H44" i="2"/>
  <c r="H43" i="2"/>
  <c r="K43" i="2" s="1"/>
  <c r="B90" i="8" s="1"/>
  <c r="H42" i="2"/>
  <c r="K42" i="2" s="1"/>
  <c r="H41" i="2"/>
  <c r="H40" i="2"/>
  <c r="K40" i="2" s="1"/>
  <c r="H39" i="2"/>
  <c r="K39" i="2" s="1"/>
  <c r="B86" i="8" s="1"/>
  <c r="W86" i="8" s="1"/>
  <c r="H38" i="2"/>
  <c r="H37" i="2"/>
  <c r="H36" i="2"/>
  <c r="H35" i="2"/>
  <c r="K35" i="2" s="1"/>
  <c r="H34" i="2"/>
  <c r="H33" i="2"/>
  <c r="H32" i="2"/>
  <c r="K32" i="2" s="1"/>
  <c r="H31" i="2"/>
  <c r="K31" i="2"/>
  <c r="H30" i="2"/>
  <c r="H29" i="2"/>
  <c r="H28" i="2"/>
  <c r="H27" i="2"/>
  <c r="K27" i="2" s="1"/>
  <c r="H26" i="2"/>
  <c r="K26" i="2" s="1"/>
  <c r="H25" i="2"/>
  <c r="K25" i="2" s="1"/>
  <c r="H24" i="2"/>
  <c r="H23" i="2"/>
  <c r="H22" i="2"/>
  <c r="H21" i="2"/>
  <c r="H20" i="2"/>
  <c r="H19" i="2"/>
  <c r="K19" i="2" s="1"/>
  <c r="H18" i="2"/>
  <c r="H17" i="2"/>
  <c r="K17" i="2" s="1"/>
  <c r="H16" i="2"/>
  <c r="K16" i="2" s="1"/>
  <c r="C17" i="9" s="1"/>
  <c r="BN17" i="9" s="1"/>
  <c r="H15" i="2"/>
  <c r="K15" i="2" s="1"/>
  <c r="H14" i="2"/>
  <c r="H13" i="2"/>
  <c r="K13" i="2" s="1"/>
  <c r="C14" i="9" s="1"/>
  <c r="BN14" i="9" s="1"/>
  <c r="H12" i="2"/>
  <c r="H11" i="2"/>
  <c r="K11" i="2" s="1"/>
  <c r="H10" i="2"/>
  <c r="H9" i="2"/>
  <c r="K9" i="2" s="1"/>
  <c r="H8" i="2"/>
  <c r="AV5" i="11"/>
  <c r="AV43" i="11"/>
  <c r="AV42" i="11"/>
  <c r="AV41" i="11"/>
  <c r="AV40" i="11"/>
  <c r="AV39" i="11"/>
  <c r="AV38" i="11"/>
  <c r="AV37" i="11"/>
  <c r="AV36" i="11"/>
  <c r="AV35" i="11"/>
  <c r="AV34" i="11"/>
  <c r="AV33" i="11"/>
  <c r="AV32" i="11"/>
  <c r="AV31" i="11"/>
  <c r="AV30" i="11"/>
  <c r="AV29" i="11"/>
  <c r="AV28" i="11"/>
  <c r="AV27" i="11"/>
  <c r="AV26" i="11"/>
  <c r="AV25" i="11"/>
  <c r="AV24" i="11"/>
  <c r="AV23" i="11"/>
  <c r="AV22" i="11"/>
  <c r="AV21" i="11"/>
  <c r="AV20" i="11"/>
  <c r="AV19" i="11"/>
  <c r="AV18" i="11"/>
  <c r="AV17" i="11"/>
  <c r="AV16" i="11"/>
  <c r="AV15" i="11"/>
  <c r="AV14" i="11"/>
  <c r="AV13" i="11"/>
  <c r="AV12" i="11"/>
  <c r="AV11" i="11"/>
  <c r="AV10" i="11"/>
  <c r="AV9" i="11"/>
  <c r="AV8" i="11"/>
  <c r="AV7" i="11"/>
  <c r="AV6" i="11"/>
  <c r="AV4" i="11"/>
  <c r="C34" i="12"/>
  <c r="A34" i="12" s="1"/>
  <c r="AW34" i="12" s="1"/>
  <c r="C43" i="12"/>
  <c r="A43" i="12" s="1"/>
  <c r="C44" i="12"/>
  <c r="A44" i="12" s="1"/>
  <c r="AW44" i="12" s="1"/>
  <c r="C42" i="12"/>
  <c r="A42" i="12" s="1"/>
  <c r="AV42" i="12" s="1"/>
  <c r="C41" i="12"/>
  <c r="A41" i="12" s="1"/>
  <c r="C40" i="12"/>
  <c r="A40" i="12" s="1"/>
  <c r="AZ40" i="12" s="1"/>
  <c r="C39" i="12"/>
  <c r="A39" i="12" s="1"/>
  <c r="C38" i="12"/>
  <c r="A38" i="12" s="1"/>
  <c r="C37" i="12"/>
  <c r="A37" i="12" s="1"/>
  <c r="C36" i="12"/>
  <c r="A36" i="12" s="1"/>
  <c r="AY36" i="12" s="1"/>
  <c r="C35" i="12"/>
  <c r="A35" i="12" s="1"/>
  <c r="AS35" i="12" s="1"/>
  <c r="C33" i="12"/>
  <c r="A33" i="12" s="1"/>
  <c r="BE33" i="12" s="1"/>
  <c r="C32" i="12"/>
  <c r="A32" i="12" s="1"/>
  <c r="AX32" i="12" s="1"/>
  <c r="C31" i="12"/>
  <c r="A31" i="12" s="1"/>
  <c r="BC31" i="12" s="1"/>
  <c r="C30" i="12"/>
  <c r="A30" i="12" s="1"/>
  <c r="C29" i="12"/>
  <c r="A29" i="12" s="1"/>
  <c r="BA29" i="12" s="1"/>
  <c r="C28" i="12"/>
  <c r="A28" i="12" s="1"/>
  <c r="C27" i="12"/>
  <c r="A27" i="12" s="1"/>
  <c r="C26" i="12"/>
  <c r="A26" i="12" s="1"/>
  <c r="C25" i="12"/>
  <c r="A25" i="12" s="1"/>
  <c r="C12" i="12"/>
  <c r="A12" i="12" s="1"/>
  <c r="DX42" i="11"/>
  <c r="DX41" i="11"/>
  <c r="DV41" i="11"/>
  <c r="DX38" i="11"/>
  <c r="DX37" i="11"/>
  <c r="DV37" i="11"/>
  <c r="DX34" i="11"/>
  <c r="DV33" i="11"/>
  <c r="DX31" i="11"/>
  <c r="DX30" i="11"/>
  <c r="DT29" i="11"/>
  <c r="DV25" i="11"/>
  <c r="DU25" i="11"/>
  <c r="C23" i="4"/>
  <c r="L11" i="4" s="1"/>
  <c r="Y6" i="9"/>
  <c r="V6" i="9"/>
  <c r="S6" i="9"/>
  <c r="P6" i="9"/>
  <c r="M6" i="9"/>
  <c r="J6" i="9"/>
  <c r="BW6" i="9" s="1"/>
  <c r="G6" i="9"/>
  <c r="D6" i="9"/>
  <c r="D4" i="12" s="1"/>
  <c r="Y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C47" i="13"/>
  <c r="B47" i="13"/>
  <c r="X6" i="12"/>
  <c r="X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BA31" i="12"/>
  <c r="BA4" i="12"/>
  <c r="AZ4" i="12"/>
  <c r="AV4" i="12"/>
  <c r="AU4" i="12"/>
  <c r="DS41" i="11"/>
  <c r="DS37" i="11"/>
  <c r="DS33" i="11"/>
  <c r="DS29" i="11"/>
  <c r="DR29" i="11"/>
  <c r="DR25" i="11"/>
  <c r="CP7" i="9"/>
  <c r="CS7" i="9"/>
  <c r="CV7" i="9"/>
  <c r="CY7" i="9"/>
  <c r="DB7" i="9"/>
  <c r="DE7" i="9"/>
  <c r="DH7" i="9"/>
  <c r="DK7" i="9"/>
  <c r="DN7" i="9"/>
  <c r="DQ7" i="9"/>
  <c r="DT7" i="9"/>
  <c r="DW7" i="9"/>
  <c r="CP8" i="9"/>
  <c r="CS8" i="9"/>
  <c r="CV8" i="9"/>
  <c r="CY8" i="9"/>
  <c r="DB8" i="9"/>
  <c r="DE8" i="9"/>
  <c r="DH8" i="9"/>
  <c r="DK8" i="9"/>
  <c r="DN8" i="9"/>
  <c r="DQ8" i="9"/>
  <c r="DT8" i="9"/>
  <c r="DW8" i="9"/>
  <c r="BU9" i="9"/>
  <c r="BX9" i="9"/>
  <c r="CA9" i="9"/>
  <c r="CP9" i="9"/>
  <c r="CS9" i="9"/>
  <c r="CV9" i="9"/>
  <c r="CY9" i="9"/>
  <c r="DB9" i="9"/>
  <c r="DE9" i="9"/>
  <c r="DH9" i="9"/>
  <c r="DK9" i="9"/>
  <c r="DN9" i="9"/>
  <c r="DQ9" i="9"/>
  <c r="DT9" i="9"/>
  <c r="DW9" i="9"/>
  <c r="BR9" i="9"/>
  <c r="BU10" i="9"/>
  <c r="BX10" i="9"/>
  <c r="CA10" i="9"/>
  <c r="CD10" i="9"/>
  <c r="CG10" i="9"/>
  <c r="CJ10" i="9"/>
  <c r="CM10" i="9"/>
  <c r="CP10" i="9"/>
  <c r="CS10" i="9"/>
  <c r="CV10" i="9"/>
  <c r="CY10" i="9"/>
  <c r="DB10" i="9"/>
  <c r="DE10" i="9"/>
  <c r="DH10" i="9"/>
  <c r="DK10" i="9"/>
  <c r="DN10" i="9"/>
  <c r="DQ10" i="9"/>
  <c r="DT10" i="9"/>
  <c r="DW10" i="9"/>
  <c r="BR10" i="9"/>
  <c r="DN11" i="9"/>
  <c r="DE11" i="9"/>
  <c r="DB11" i="9"/>
  <c r="CD11" i="9"/>
  <c r="DE12" i="9"/>
  <c r="E54" i="10"/>
  <c r="E53" i="10"/>
  <c r="H54" i="10"/>
  <c r="H51" i="10"/>
  <c r="H52" i="10"/>
  <c r="H53" i="10"/>
  <c r="D53" i="10"/>
  <c r="D54" i="10"/>
  <c r="F51" i="10"/>
  <c r="F52" i="10"/>
  <c r="F53" i="10"/>
  <c r="F54" i="10"/>
  <c r="G51" i="10"/>
  <c r="G52" i="10"/>
  <c r="G53" i="10"/>
  <c r="G54" i="10"/>
  <c r="I51" i="10"/>
  <c r="I52" i="10"/>
  <c r="I53" i="10"/>
  <c r="I54" i="10"/>
  <c r="BI49" i="9"/>
  <c r="BI50" i="9"/>
  <c r="BI51" i="9"/>
  <c r="BI52" i="9"/>
  <c r="BF49" i="9"/>
  <c r="BF50" i="9"/>
  <c r="BF51" i="9"/>
  <c r="BF52" i="9"/>
  <c r="BC49" i="9"/>
  <c r="BC50" i="9"/>
  <c r="BC51" i="9"/>
  <c r="BC52" i="9"/>
  <c r="AZ49" i="9"/>
  <c r="AZ50" i="9"/>
  <c r="AZ51" i="9"/>
  <c r="AZ52" i="9"/>
  <c r="AZ53" i="9"/>
  <c r="AW49" i="9"/>
  <c r="AW50" i="9"/>
  <c r="AW51" i="9"/>
  <c r="AW52" i="9"/>
  <c r="AT49" i="9"/>
  <c r="AT50" i="9"/>
  <c r="AT51" i="9"/>
  <c r="AT52" i="9"/>
  <c r="AQ49" i="9"/>
  <c r="AQ50" i="9"/>
  <c r="AQ51" i="9"/>
  <c r="AQ52" i="9"/>
  <c r="AQ53" i="9"/>
  <c r="AQ54" i="9"/>
  <c r="AN49" i="9"/>
  <c r="AN50" i="9"/>
  <c r="AN51" i="9"/>
  <c r="AN52" i="9"/>
  <c r="AN53" i="9"/>
  <c r="AK49" i="9"/>
  <c r="AK50" i="9"/>
  <c r="AK51" i="9"/>
  <c r="AK52" i="9"/>
  <c r="AH49" i="9"/>
  <c r="AH50" i="9"/>
  <c r="AH51" i="9"/>
  <c r="AH52" i="9"/>
  <c r="AE49" i="9"/>
  <c r="AE50" i="9"/>
  <c r="AE51" i="9"/>
  <c r="AE52" i="9"/>
  <c r="AB49" i="9"/>
  <c r="AB50" i="9"/>
  <c r="AB51" i="9"/>
  <c r="AB52" i="9"/>
  <c r="Y52" i="9"/>
  <c r="V52" i="9"/>
  <c r="S52" i="9"/>
  <c r="P52" i="9"/>
  <c r="P53" i="9"/>
  <c r="D51" i="9"/>
  <c r="D52" i="9"/>
  <c r="G51" i="9"/>
  <c r="G52" i="9"/>
  <c r="J51" i="9"/>
  <c r="J52" i="9"/>
  <c r="M51" i="9"/>
  <c r="M52" i="9"/>
  <c r="AW31" i="12"/>
  <c r="AB8" i="12"/>
  <c r="AB7" i="12"/>
  <c r="AB6" i="12"/>
  <c r="AB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BE31" i="12"/>
  <c r="BD31" i="12"/>
  <c r="Z6" i="12"/>
  <c r="AA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P48" i="12" s="1"/>
  <c r="AQ6" i="12"/>
  <c r="AT38" i="11"/>
  <c r="AT26" i="11"/>
  <c r="AT25" i="11"/>
  <c r="BE4" i="12"/>
  <c r="Z8" i="12"/>
  <c r="AA8" i="12"/>
  <c r="AC8" i="12"/>
  <c r="Z7" i="12"/>
  <c r="AA7" i="12"/>
  <c r="AC7" i="12"/>
  <c r="Z5" i="12"/>
  <c r="AA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42" i="11"/>
  <c r="A41" i="11"/>
  <c r="A38" i="11"/>
  <c r="A37" i="11"/>
  <c r="A36" i="11"/>
  <c r="A34" i="11"/>
  <c r="A33" i="11"/>
  <c r="A30" i="11"/>
  <c r="A29" i="11"/>
  <c r="A25" i="11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49" i="12" s="1"/>
  <c r="AC10" i="12"/>
  <c r="AC9" i="12"/>
  <c r="BI6" i="9"/>
  <c r="W3" i="11" s="1"/>
  <c r="BF6" i="9"/>
  <c r="DS6" i="9" s="1"/>
  <c r="BC6" i="9"/>
  <c r="AZ6" i="9"/>
  <c r="AW6" i="9"/>
  <c r="S3" i="11"/>
  <c r="AT6" i="9"/>
  <c r="R3" i="11" s="1"/>
  <c r="AQ6" i="9"/>
  <c r="Q3" i="11" s="1"/>
  <c r="AN6" i="9"/>
  <c r="AK6" i="9"/>
  <c r="O4" i="12" s="1"/>
  <c r="AH6" i="9"/>
  <c r="N3" i="11" s="1"/>
  <c r="AE6" i="9"/>
  <c r="AB6" i="9"/>
  <c r="L3" i="11"/>
  <c r="G7" i="10"/>
  <c r="G8" i="10" s="1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A44" i="12"/>
  <c r="Z44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A43" i="12"/>
  <c r="Z43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A42" i="12"/>
  <c r="Z42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A41" i="12"/>
  <c r="Z41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A40" i="12"/>
  <c r="Z40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A39" i="12"/>
  <c r="Z39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A38" i="12"/>
  <c r="Z38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A37" i="12"/>
  <c r="Z37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A36" i="12"/>
  <c r="Z36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A35" i="12"/>
  <c r="Z35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A34" i="12"/>
  <c r="Z34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A33" i="12"/>
  <c r="Z33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A32" i="12"/>
  <c r="Z32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A31" i="12"/>
  <c r="Z31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A30" i="12"/>
  <c r="Z30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A29" i="12"/>
  <c r="Z29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A28" i="12"/>
  <c r="Z28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A27" i="12"/>
  <c r="Z27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A26" i="12"/>
  <c r="Z26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A25" i="12"/>
  <c r="Z25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A24" i="12"/>
  <c r="Z24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A23" i="12"/>
  <c r="Z23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A22" i="12"/>
  <c r="Z22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A21" i="12"/>
  <c r="Z21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A20" i="12"/>
  <c r="Z20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A19" i="12"/>
  <c r="Z19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A18" i="12"/>
  <c r="Z18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A17" i="12"/>
  <c r="Z17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A16" i="12"/>
  <c r="Z16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A15" i="12"/>
  <c r="Z15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A14" i="12"/>
  <c r="Z14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A13" i="12"/>
  <c r="Z13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A12" i="12"/>
  <c r="Z12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A11" i="12"/>
  <c r="Z11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A10" i="12"/>
  <c r="Z10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A9" i="12"/>
  <c r="Z9" i="12"/>
  <c r="AQ8" i="12"/>
  <c r="AP8" i="12"/>
  <c r="AO8" i="12"/>
  <c r="AN8" i="12"/>
  <c r="AM8" i="12"/>
  <c r="AL8" i="12"/>
  <c r="AK8" i="12"/>
  <c r="AJ8" i="12"/>
  <c r="AI8" i="12"/>
  <c r="AH8" i="12"/>
  <c r="AG8" i="12"/>
  <c r="AG47" i="12" s="1"/>
  <c r="AF8" i="12"/>
  <c r="AE8" i="12"/>
  <c r="AD8" i="12"/>
  <c r="AQ7" i="12"/>
  <c r="AP7" i="12"/>
  <c r="AO7" i="12"/>
  <c r="AN7" i="12"/>
  <c r="AM7" i="12"/>
  <c r="AL7" i="12"/>
  <c r="AK7" i="12"/>
  <c r="AJ7" i="12"/>
  <c r="AI7" i="12"/>
  <c r="AI47" i="12" s="1"/>
  <c r="AH7" i="12"/>
  <c r="AG7" i="12"/>
  <c r="AF7" i="12"/>
  <c r="AE7" i="12"/>
  <c r="AD7" i="12"/>
  <c r="A3" i="13"/>
  <c r="A2" i="13"/>
  <c r="CV16" i="9"/>
  <c r="AH58" i="9"/>
  <c r="C2" i="11"/>
  <c r="V1" i="11" s="1"/>
  <c r="AA1" i="11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BU11" i="9"/>
  <c r="BV11" i="9"/>
  <c r="BR11" i="9"/>
  <c r="BS11" i="9"/>
  <c r="BY11" i="9"/>
  <c r="BX11" i="9"/>
  <c r="CB11" i="9"/>
  <c r="CA11" i="9"/>
  <c r="CE11" i="9"/>
  <c r="CH11" i="9"/>
  <c r="CG11" i="9"/>
  <c r="CK11" i="9"/>
  <c r="CJ11" i="9"/>
  <c r="CN11" i="9"/>
  <c r="CM11" i="9"/>
  <c r="CQ11" i="9"/>
  <c r="CP11" i="9"/>
  <c r="CT11" i="9"/>
  <c r="CS11" i="9"/>
  <c r="CW11" i="9"/>
  <c r="CV11" i="9"/>
  <c r="CZ11" i="9"/>
  <c r="CY11" i="9"/>
  <c r="DC11" i="9"/>
  <c r="DF11" i="9"/>
  <c r="DI11" i="9"/>
  <c r="DH11" i="9"/>
  <c r="DL11" i="9"/>
  <c r="DK11" i="9"/>
  <c r="DO11" i="9"/>
  <c r="DR11" i="9"/>
  <c r="DQ11" i="9"/>
  <c r="DU11" i="9"/>
  <c r="DT11" i="9"/>
  <c r="DX11" i="9"/>
  <c r="DW11" i="9"/>
  <c r="BV7" i="9"/>
  <c r="BS7" i="9"/>
  <c r="BY7" i="9"/>
  <c r="CB7" i="9"/>
  <c r="CE7" i="9"/>
  <c r="CH7" i="9"/>
  <c r="CK7" i="9"/>
  <c r="CN7" i="9"/>
  <c r="CQ7" i="9"/>
  <c r="CT7" i="9"/>
  <c r="CW7" i="9"/>
  <c r="CZ7" i="9"/>
  <c r="DC7" i="9"/>
  <c r="DF7" i="9"/>
  <c r="DI7" i="9"/>
  <c r="DL7" i="9"/>
  <c r="DO7" i="9"/>
  <c r="DR7" i="9"/>
  <c r="DU7" i="9"/>
  <c r="DX7" i="9"/>
  <c r="BV8" i="9"/>
  <c r="BS8" i="9"/>
  <c r="BY8" i="9"/>
  <c r="CB8" i="9"/>
  <c r="CE8" i="9"/>
  <c r="CH8" i="9"/>
  <c r="CK8" i="9"/>
  <c r="CN8" i="9"/>
  <c r="CQ8" i="9"/>
  <c r="CT8" i="9"/>
  <c r="CW8" i="9"/>
  <c r="CZ8" i="9"/>
  <c r="DC8" i="9"/>
  <c r="DF8" i="9"/>
  <c r="DI8" i="9"/>
  <c r="DL8" i="9"/>
  <c r="DO8" i="9"/>
  <c r="DR8" i="9"/>
  <c r="DU8" i="9"/>
  <c r="DX8" i="9"/>
  <c r="BV9" i="9"/>
  <c r="BS9" i="9"/>
  <c r="BY9" i="9"/>
  <c r="CB9" i="9"/>
  <c r="CE9" i="9"/>
  <c r="CH9" i="9"/>
  <c r="CK9" i="9"/>
  <c r="CN9" i="9"/>
  <c r="CQ9" i="9"/>
  <c r="CT9" i="9"/>
  <c r="CW9" i="9"/>
  <c r="CZ9" i="9"/>
  <c r="DC9" i="9"/>
  <c r="DF9" i="9"/>
  <c r="DI9" i="9"/>
  <c r="DL9" i="9"/>
  <c r="DO9" i="9"/>
  <c r="DR9" i="9"/>
  <c r="DU9" i="9"/>
  <c r="DX9" i="9"/>
  <c r="BV10" i="9"/>
  <c r="BS10" i="9"/>
  <c r="BY10" i="9"/>
  <c r="CB10" i="9"/>
  <c r="CE10" i="9"/>
  <c r="CH10" i="9"/>
  <c r="CK10" i="9"/>
  <c r="CN10" i="9"/>
  <c r="CQ10" i="9"/>
  <c r="CT10" i="9"/>
  <c r="CW10" i="9"/>
  <c r="CZ10" i="9"/>
  <c r="DC10" i="9"/>
  <c r="DF10" i="9"/>
  <c r="DI10" i="9"/>
  <c r="DL10" i="9"/>
  <c r="DO10" i="9"/>
  <c r="DR10" i="9"/>
  <c r="DU10" i="9"/>
  <c r="DX10" i="9"/>
  <c r="BU12" i="9"/>
  <c r="BV12" i="9"/>
  <c r="BR12" i="9"/>
  <c r="BS12" i="9"/>
  <c r="BY12" i="9"/>
  <c r="BX12" i="9"/>
  <c r="CB12" i="9"/>
  <c r="CA12" i="9"/>
  <c r="CE12" i="9"/>
  <c r="CD12" i="9"/>
  <c r="CH12" i="9"/>
  <c r="CG12" i="9"/>
  <c r="CK12" i="9"/>
  <c r="CJ12" i="9"/>
  <c r="CN12" i="9"/>
  <c r="CM12" i="9"/>
  <c r="CQ12" i="9"/>
  <c r="CP12" i="9"/>
  <c r="CT12" i="9"/>
  <c r="CS12" i="9"/>
  <c r="CW12" i="9"/>
  <c r="CV12" i="9"/>
  <c r="CZ12" i="9"/>
  <c r="CY12" i="9"/>
  <c r="DC12" i="9"/>
  <c r="DB12" i="9"/>
  <c r="DF12" i="9"/>
  <c r="DI12" i="9"/>
  <c r="DH12" i="9"/>
  <c r="DF94" i="8" s="1"/>
  <c r="DL12" i="9"/>
  <c r="DK12" i="9"/>
  <c r="DO12" i="9"/>
  <c r="DN12" i="9"/>
  <c r="DR12" i="9"/>
  <c r="DQ12" i="9"/>
  <c r="DU12" i="9"/>
  <c r="DT12" i="9"/>
  <c r="DX12" i="9"/>
  <c r="DW12" i="9"/>
  <c r="BU13" i="9"/>
  <c r="BV13" i="9"/>
  <c r="BR13" i="9"/>
  <c r="BS13" i="9"/>
  <c r="BY13" i="9"/>
  <c r="BX13" i="9"/>
  <c r="CB13" i="9"/>
  <c r="CA13" i="9"/>
  <c r="CE13" i="9"/>
  <c r="CD13" i="9"/>
  <c r="CH13" i="9"/>
  <c r="CG13" i="9"/>
  <c r="CK13" i="9"/>
  <c r="CJ13" i="9"/>
  <c r="CN13" i="9"/>
  <c r="CM13" i="9"/>
  <c r="CQ13" i="9"/>
  <c r="CP13" i="9"/>
  <c r="CT13" i="9"/>
  <c r="CS13" i="9"/>
  <c r="CW13" i="9"/>
  <c r="CV13" i="9"/>
  <c r="CZ13" i="9"/>
  <c r="CY13" i="9"/>
  <c r="DC13" i="9"/>
  <c r="DB13" i="9"/>
  <c r="DF13" i="9"/>
  <c r="DE13" i="9"/>
  <c r="DI13" i="9"/>
  <c r="DH13" i="9"/>
  <c r="DL13" i="9"/>
  <c r="DK13" i="9"/>
  <c r="DO13" i="9"/>
  <c r="DN13" i="9"/>
  <c r="DR13" i="9"/>
  <c r="DQ13" i="9"/>
  <c r="DU13" i="9"/>
  <c r="DT13" i="9"/>
  <c r="DX13" i="9"/>
  <c r="DW13" i="9"/>
  <c r="BU14" i="9"/>
  <c r="BV14" i="9"/>
  <c r="BR14" i="9"/>
  <c r="BS14" i="9"/>
  <c r="BY14" i="9"/>
  <c r="BX14" i="9"/>
  <c r="CB14" i="9"/>
  <c r="CA14" i="9"/>
  <c r="CE14" i="9"/>
  <c r="CD14" i="9"/>
  <c r="CH14" i="9"/>
  <c r="CG14" i="9"/>
  <c r="CK14" i="9"/>
  <c r="CJ14" i="9"/>
  <c r="CN14" i="9"/>
  <c r="CM14" i="9"/>
  <c r="CQ14" i="9"/>
  <c r="CP14" i="9"/>
  <c r="CT14" i="9"/>
  <c r="CS14" i="9"/>
  <c r="CW14" i="9"/>
  <c r="CV14" i="9"/>
  <c r="CZ14" i="9"/>
  <c r="CY14" i="9"/>
  <c r="DC14" i="9"/>
  <c r="DB14" i="9"/>
  <c r="DF14" i="9"/>
  <c r="DE14" i="9"/>
  <c r="DI14" i="9"/>
  <c r="DH14" i="9"/>
  <c r="DL14" i="9"/>
  <c r="DK14" i="9"/>
  <c r="DO14" i="9"/>
  <c r="DN14" i="9"/>
  <c r="DR14" i="9"/>
  <c r="DQ14" i="9"/>
  <c r="DU14" i="9"/>
  <c r="DT14" i="9"/>
  <c r="DX14" i="9"/>
  <c r="DW14" i="9"/>
  <c r="BU15" i="9"/>
  <c r="BV15" i="9"/>
  <c r="BR15" i="9"/>
  <c r="BS15" i="9"/>
  <c r="BY15" i="9"/>
  <c r="BX15" i="9"/>
  <c r="CB15" i="9"/>
  <c r="CA15" i="9"/>
  <c r="CE15" i="9"/>
  <c r="CD15" i="9"/>
  <c r="CH15" i="9"/>
  <c r="CG15" i="9"/>
  <c r="CK15" i="9"/>
  <c r="CJ15" i="9"/>
  <c r="CN15" i="9"/>
  <c r="CM15" i="9"/>
  <c r="CQ15" i="9"/>
  <c r="CP15" i="9"/>
  <c r="CT15" i="9"/>
  <c r="CS15" i="9"/>
  <c r="CW15" i="9"/>
  <c r="CV15" i="9"/>
  <c r="CZ15" i="9"/>
  <c r="CY15" i="9"/>
  <c r="DC15" i="9"/>
  <c r="DB15" i="9"/>
  <c r="DF15" i="9"/>
  <c r="DE15" i="9"/>
  <c r="DI15" i="9"/>
  <c r="DH15" i="9"/>
  <c r="DL15" i="9"/>
  <c r="DK15" i="9"/>
  <c r="DO15" i="9"/>
  <c r="DN15" i="9"/>
  <c r="DR15" i="9"/>
  <c r="DQ15" i="9"/>
  <c r="DU15" i="9"/>
  <c r="DT15" i="9"/>
  <c r="DX15" i="9"/>
  <c r="DW15" i="9"/>
  <c r="BU16" i="9"/>
  <c r="BV16" i="9"/>
  <c r="BR16" i="9"/>
  <c r="BS16" i="9"/>
  <c r="BY16" i="9"/>
  <c r="BX16" i="9"/>
  <c r="CB16" i="9"/>
  <c r="CA16" i="9"/>
  <c r="CE16" i="9"/>
  <c r="CD16" i="9"/>
  <c r="CH16" i="9"/>
  <c r="CG16" i="9"/>
  <c r="CK16" i="9"/>
  <c r="CJ16" i="9"/>
  <c r="CN16" i="9"/>
  <c r="CM16" i="9"/>
  <c r="CQ16" i="9"/>
  <c r="CP16" i="9"/>
  <c r="CT16" i="9"/>
  <c r="CS16" i="9"/>
  <c r="CW16" i="9"/>
  <c r="CZ16" i="9"/>
  <c r="CY16" i="9"/>
  <c r="DC16" i="9"/>
  <c r="DB16" i="9"/>
  <c r="DF16" i="9"/>
  <c r="DE16" i="9"/>
  <c r="DI16" i="9"/>
  <c r="DH16" i="9"/>
  <c r="DL16" i="9"/>
  <c r="DK16" i="9"/>
  <c r="DO16" i="9"/>
  <c r="DN16" i="9"/>
  <c r="DR16" i="9"/>
  <c r="DQ16" i="9"/>
  <c r="DU16" i="9"/>
  <c r="DT16" i="9"/>
  <c r="DX16" i="9"/>
  <c r="DW16" i="9"/>
  <c r="BU17" i="9"/>
  <c r="BV17" i="9"/>
  <c r="BR17" i="9"/>
  <c r="BS17" i="9"/>
  <c r="BY17" i="9"/>
  <c r="BX17" i="9"/>
  <c r="CB17" i="9"/>
  <c r="CA17" i="9"/>
  <c r="CE17" i="9"/>
  <c r="CD17" i="9"/>
  <c r="CH17" i="9"/>
  <c r="CG17" i="9"/>
  <c r="CK17" i="9"/>
  <c r="CJ17" i="9"/>
  <c r="CN17" i="9"/>
  <c r="CM17" i="9"/>
  <c r="CQ17" i="9"/>
  <c r="CP17" i="9"/>
  <c r="CT17" i="9"/>
  <c r="CS17" i="9"/>
  <c r="CW17" i="9"/>
  <c r="CV17" i="9"/>
  <c r="CZ17" i="9"/>
  <c r="CY17" i="9"/>
  <c r="DC17" i="9"/>
  <c r="DB17" i="9"/>
  <c r="DF17" i="9"/>
  <c r="DE17" i="9"/>
  <c r="DI17" i="9"/>
  <c r="DH17" i="9"/>
  <c r="DL17" i="9"/>
  <c r="DK17" i="9"/>
  <c r="DO17" i="9"/>
  <c r="DN17" i="9"/>
  <c r="DR17" i="9"/>
  <c r="DQ17" i="9"/>
  <c r="DU17" i="9"/>
  <c r="DT17" i="9"/>
  <c r="DX17" i="9"/>
  <c r="DW17" i="9"/>
  <c r="BU18" i="9"/>
  <c r="BV18" i="9"/>
  <c r="BR18" i="9"/>
  <c r="BS18" i="9"/>
  <c r="BY18" i="9"/>
  <c r="BX18" i="9"/>
  <c r="CB18" i="9"/>
  <c r="CA18" i="9"/>
  <c r="CE18" i="9"/>
  <c r="CD18" i="9"/>
  <c r="CH18" i="9"/>
  <c r="CG18" i="9"/>
  <c r="CK18" i="9"/>
  <c r="CJ18" i="9"/>
  <c r="CN18" i="9"/>
  <c r="CM18" i="9"/>
  <c r="CQ18" i="9"/>
  <c r="CP18" i="9"/>
  <c r="CT18" i="9"/>
  <c r="CS18" i="9"/>
  <c r="CW18" i="9"/>
  <c r="CV18" i="9"/>
  <c r="CZ18" i="9"/>
  <c r="CY18" i="9"/>
  <c r="DC18" i="9"/>
  <c r="DB18" i="9"/>
  <c r="DF18" i="9"/>
  <c r="DE18" i="9"/>
  <c r="DI18" i="9"/>
  <c r="DH18" i="9"/>
  <c r="DL18" i="9"/>
  <c r="DK18" i="9"/>
  <c r="DO18" i="9"/>
  <c r="DN18" i="9"/>
  <c r="DR18" i="9"/>
  <c r="DQ18" i="9"/>
  <c r="DU18" i="9"/>
  <c r="DT18" i="9"/>
  <c r="DX18" i="9"/>
  <c r="DW18" i="9"/>
  <c r="BU19" i="9"/>
  <c r="BV19" i="9"/>
  <c r="BR19" i="9"/>
  <c r="BS19" i="9"/>
  <c r="BY19" i="9"/>
  <c r="BX19" i="9"/>
  <c r="CB19" i="9"/>
  <c r="CA19" i="9"/>
  <c r="CE19" i="9"/>
  <c r="CD19" i="9"/>
  <c r="CH19" i="9"/>
  <c r="CG19" i="9"/>
  <c r="CK19" i="9"/>
  <c r="CJ19" i="9"/>
  <c r="CN19" i="9"/>
  <c r="CM19" i="9"/>
  <c r="CQ19" i="9"/>
  <c r="CP19" i="9"/>
  <c r="CT19" i="9"/>
  <c r="CS19" i="9"/>
  <c r="CW19" i="9"/>
  <c r="CV19" i="9"/>
  <c r="CZ19" i="9"/>
  <c r="CY19" i="9"/>
  <c r="DC19" i="9"/>
  <c r="DB19" i="9"/>
  <c r="DF19" i="9"/>
  <c r="DE19" i="9"/>
  <c r="DI19" i="9"/>
  <c r="DH19" i="9"/>
  <c r="DL19" i="9"/>
  <c r="DK19" i="9"/>
  <c r="DO19" i="9"/>
  <c r="DN19" i="9"/>
  <c r="DR19" i="9"/>
  <c r="DQ19" i="9"/>
  <c r="DU19" i="9"/>
  <c r="DT19" i="9"/>
  <c r="DX19" i="9"/>
  <c r="DW19" i="9"/>
  <c r="BU20" i="9"/>
  <c r="BV20" i="9"/>
  <c r="BR20" i="9"/>
  <c r="BS20" i="9"/>
  <c r="BY20" i="9"/>
  <c r="BX20" i="9"/>
  <c r="CB20" i="9"/>
  <c r="CA20" i="9"/>
  <c r="CE20" i="9"/>
  <c r="CD20" i="9"/>
  <c r="CH20" i="9"/>
  <c r="CG20" i="9"/>
  <c r="CK20" i="9"/>
  <c r="CJ20" i="9"/>
  <c r="CN20" i="9"/>
  <c r="CM20" i="9"/>
  <c r="CQ20" i="9"/>
  <c r="CP20" i="9"/>
  <c r="CT20" i="9"/>
  <c r="CS20" i="9"/>
  <c r="CW20" i="9"/>
  <c r="CV20" i="9"/>
  <c r="CZ20" i="9"/>
  <c r="CY20" i="9"/>
  <c r="DC20" i="9"/>
  <c r="DB20" i="9"/>
  <c r="DF20" i="9"/>
  <c r="DE20" i="9"/>
  <c r="DI20" i="9"/>
  <c r="DH20" i="9"/>
  <c r="DL20" i="9"/>
  <c r="DK20" i="9"/>
  <c r="DO20" i="9"/>
  <c r="DN20" i="9"/>
  <c r="DR20" i="9"/>
  <c r="DQ20" i="9"/>
  <c r="DU20" i="9"/>
  <c r="DT20" i="9"/>
  <c r="DX20" i="9"/>
  <c r="DW20" i="9"/>
  <c r="BU21" i="9"/>
  <c r="BV21" i="9"/>
  <c r="BR21" i="9"/>
  <c r="BS21" i="9"/>
  <c r="BY21" i="9"/>
  <c r="BX21" i="9"/>
  <c r="CB21" i="9"/>
  <c r="CA21" i="9"/>
  <c r="CE21" i="9"/>
  <c r="CD21" i="9"/>
  <c r="CH21" i="9"/>
  <c r="CG21" i="9"/>
  <c r="CK21" i="9"/>
  <c r="CJ21" i="9"/>
  <c r="CN21" i="9"/>
  <c r="CM21" i="9"/>
  <c r="CQ21" i="9"/>
  <c r="CP21" i="9"/>
  <c r="CT21" i="9"/>
  <c r="CS21" i="9"/>
  <c r="CW21" i="9"/>
  <c r="CV21" i="9"/>
  <c r="CZ21" i="9"/>
  <c r="CY21" i="9"/>
  <c r="DC21" i="9"/>
  <c r="DB21" i="9"/>
  <c r="DF21" i="9"/>
  <c r="DE21" i="9"/>
  <c r="DI21" i="9"/>
  <c r="DH21" i="9"/>
  <c r="DL21" i="9"/>
  <c r="DK21" i="9"/>
  <c r="DO21" i="9"/>
  <c r="DN21" i="9"/>
  <c r="DR21" i="9"/>
  <c r="DQ21" i="9"/>
  <c r="DU21" i="9"/>
  <c r="DT21" i="9"/>
  <c r="DX21" i="9"/>
  <c r="DW21" i="9"/>
  <c r="BU22" i="9"/>
  <c r="BV22" i="9"/>
  <c r="BR22" i="9"/>
  <c r="BS22" i="9"/>
  <c r="BY22" i="9"/>
  <c r="BX22" i="9"/>
  <c r="CB22" i="9"/>
  <c r="CA22" i="9"/>
  <c r="CE22" i="9"/>
  <c r="CD22" i="9"/>
  <c r="CH22" i="9"/>
  <c r="CG22" i="9"/>
  <c r="CK22" i="9"/>
  <c r="CJ22" i="9"/>
  <c r="CN22" i="9"/>
  <c r="CM22" i="9"/>
  <c r="CQ22" i="9"/>
  <c r="CP22" i="9"/>
  <c r="CT22" i="9"/>
  <c r="CS22" i="9"/>
  <c r="CW22" i="9"/>
  <c r="CV22" i="9"/>
  <c r="CZ22" i="9"/>
  <c r="CY22" i="9"/>
  <c r="DC22" i="9"/>
  <c r="DB22" i="9"/>
  <c r="DF22" i="9"/>
  <c r="DE22" i="9"/>
  <c r="DI22" i="9"/>
  <c r="DH22" i="9"/>
  <c r="DL22" i="9"/>
  <c r="DK22" i="9"/>
  <c r="DO22" i="9"/>
  <c r="DN22" i="9"/>
  <c r="DR22" i="9"/>
  <c r="DQ22" i="9"/>
  <c r="DU22" i="9"/>
  <c r="DT22" i="9"/>
  <c r="DX22" i="9"/>
  <c r="DW22" i="9"/>
  <c r="BR23" i="9"/>
  <c r="BS23" i="9"/>
  <c r="BV23" i="9"/>
  <c r="BU23" i="9"/>
  <c r="BY23" i="9"/>
  <c r="BX23" i="9"/>
  <c r="CB23" i="9"/>
  <c r="CA23" i="9"/>
  <c r="CE23" i="9"/>
  <c r="CD23" i="9"/>
  <c r="CH23" i="9"/>
  <c r="CG23" i="9"/>
  <c r="CK23" i="9"/>
  <c r="CJ23" i="9"/>
  <c r="CN23" i="9"/>
  <c r="CM23" i="9"/>
  <c r="CQ23" i="9"/>
  <c r="CP23" i="9"/>
  <c r="CT23" i="9"/>
  <c r="CS23" i="9"/>
  <c r="CW23" i="9"/>
  <c r="CV23" i="9"/>
  <c r="CZ23" i="9"/>
  <c r="CY23" i="9"/>
  <c r="DC23" i="9"/>
  <c r="DB23" i="9"/>
  <c r="DF23" i="9"/>
  <c r="DE23" i="9"/>
  <c r="DI23" i="9"/>
  <c r="DH23" i="9"/>
  <c r="DL23" i="9"/>
  <c r="DK23" i="9"/>
  <c r="DO23" i="9"/>
  <c r="DN23" i="9"/>
  <c r="DR23" i="9"/>
  <c r="DQ23" i="9"/>
  <c r="DU23" i="9"/>
  <c r="DT23" i="9"/>
  <c r="DX23" i="9"/>
  <c r="DW23" i="9"/>
  <c r="BR24" i="9"/>
  <c r="BS24" i="9"/>
  <c r="BV24" i="9"/>
  <c r="BU24" i="9"/>
  <c r="BY24" i="9"/>
  <c r="BX24" i="9"/>
  <c r="CB24" i="9"/>
  <c r="CA24" i="9"/>
  <c r="CE24" i="9"/>
  <c r="CD24" i="9"/>
  <c r="CH24" i="9"/>
  <c r="CG24" i="9"/>
  <c r="CK24" i="9"/>
  <c r="CJ24" i="9"/>
  <c r="CN24" i="9"/>
  <c r="CM24" i="9"/>
  <c r="CQ24" i="9"/>
  <c r="CP24" i="9"/>
  <c r="CT24" i="9"/>
  <c r="CS24" i="9"/>
  <c r="CW24" i="9"/>
  <c r="CV24" i="9"/>
  <c r="CZ24" i="9"/>
  <c r="CY24" i="9"/>
  <c r="DC24" i="9"/>
  <c r="DB24" i="9"/>
  <c r="DF24" i="9"/>
  <c r="DE24" i="9"/>
  <c r="DI24" i="9"/>
  <c r="DH24" i="9"/>
  <c r="DL24" i="9"/>
  <c r="DK24" i="9"/>
  <c r="DO24" i="9"/>
  <c r="DN24" i="9"/>
  <c r="DR24" i="9"/>
  <c r="DQ24" i="9"/>
  <c r="DU24" i="9"/>
  <c r="DT24" i="9"/>
  <c r="DX24" i="9"/>
  <c r="DW24" i="9"/>
  <c r="BR25" i="9"/>
  <c r="BS25" i="9"/>
  <c r="BV25" i="9"/>
  <c r="BU25" i="9"/>
  <c r="BY25" i="9"/>
  <c r="BX25" i="9"/>
  <c r="CB25" i="9"/>
  <c r="CA25" i="9"/>
  <c r="CE25" i="9"/>
  <c r="CD25" i="9"/>
  <c r="CH25" i="9"/>
  <c r="CG25" i="9"/>
  <c r="CK25" i="9"/>
  <c r="CJ25" i="9"/>
  <c r="CN25" i="9"/>
  <c r="CM25" i="9"/>
  <c r="CQ25" i="9"/>
  <c r="CP25" i="9"/>
  <c r="CT25" i="9"/>
  <c r="CS25" i="9"/>
  <c r="CW25" i="9"/>
  <c r="CV25" i="9"/>
  <c r="CZ25" i="9"/>
  <c r="CY25" i="9"/>
  <c r="DC25" i="9"/>
  <c r="DB25" i="9"/>
  <c r="DF25" i="9"/>
  <c r="DE25" i="9"/>
  <c r="DI25" i="9"/>
  <c r="DH25" i="9"/>
  <c r="DL25" i="9"/>
  <c r="DK25" i="9"/>
  <c r="DO25" i="9"/>
  <c r="DN25" i="9"/>
  <c r="DR25" i="9"/>
  <c r="DQ25" i="9"/>
  <c r="DU25" i="9"/>
  <c r="DT25" i="9"/>
  <c r="DX25" i="9"/>
  <c r="DW25" i="9"/>
  <c r="BR26" i="9"/>
  <c r="BS26" i="9"/>
  <c r="BV26" i="9"/>
  <c r="BU26" i="9"/>
  <c r="BY26" i="9"/>
  <c r="BX26" i="9"/>
  <c r="CB26" i="9"/>
  <c r="CA26" i="9"/>
  <c r="CE26" i="9"/>
  <c r="CD26" i="9"/>
  <c r="CH26" i="9"/>
  <c r="CG26" i="9"/>
  <c r="CK26" i="9"/>
  <c r="CJ26" i="9"/>
  <c r="CN26" i="9"/>
  <c r="CM26" i="9"/>
  <c r="CQ26" i="9"/>
  <c r="CP26" i="9"/>
  <c r="CT26" i="9"/>
  <c r="CS26" i="9"/>
  <c r="CW26" i="9"/>
  <c r="CV26" i="9"/>
  <c r="CZ26" i="9"/>
  <c r="CY26" i="9"/>
  <c r="DC26" i="9"/>
  <c r="DB26" i="9"/>
  <c r="DF26" i="9"/>
  <c r="DE26" i="9"/>
  <c r="DI26" i="9"/>
  <c r="DH26" i="9"/>
  <c r="DL26" i="9"/>
  <c r="DK26" i="9"/>
  <c r="DO26" i="9"/>
  <c r="DN26" i="9"/>
  <c r="DR26" i="9"/>
  <c r="DQ26" i="9"/>
  <c r="DU26" i="9"/>
  <c r="DT26" i="9"/>
  <c r="DX26" i="9"/>
  <c r="DW26" i="9"/>
  <c r="BR27" i="9"/>
  <c r="BS27" i="9"/>
  <c r="BV27" i="9"/>
  <c r="BU27" i="9"/>
  <c r="BY27" i="9"/>
  <c r="BX27" i="9"/>
  <c r="CB27" i="9"/>
  <c r="CA27" i="9"/>
  <c r="CE27" i="9"/>
  <c r="CD27" i="9"/>
  <c r="CH27" i="9"/>
  <c r="CG27" i="9"/>
  <c r="CK27" i="9"/>
  <c r="CJ27" i="9"/>
  <c r="CN27" i="9"/>
  <c r="CM27" i="9"/>
  <c r="CQ27" i="9"/>
  <c r="CP27" i="9"/>
  <c r="CT27" i="9"/>
  <c r="CS27" i="9"/>
  <c r="CW27" i="9"/>
  <c r="CV27" i="9"/>
  <c r="CZ27" i="9"/>
  <c r="CY27" i="9"/>
  <c r="DC27" i="9"/>
  <c r="DB27" i="9"/>
  <c r="DF27" i="9"/>
  <c r="DE27" i="9"/>
  <c r="DI27" i="9"/>
  <c r="DH27" i="9"/>
  <c r="DL27" i="9"/>
  <c r="DK27" i="9"/>
  <c r="DO27" i="9"/>
  <c r="DN27" i="9"/>
  <c r="DR27" i="9"/>
  <c r="DQ27" i="9"/>
  <c r="DU27" i="9"/>
  <c r="DT27" i="9"/>
  <c r="DX27" i="9"/>
  <c r="DW27" i="9"/>
  <c r="BR28" i="9"/>
  <c r="BS28" i="9"/>
  <c r="BV28" i="9"/>
  <c r="BU28" i="9"/>
  <c r="BY28" i="9"/>
  <c r="BX28" i="9"/>
  <c r="CB28" i="9"/>
  <c r="CA28" i="9"/>
  <c r="CE28" i="9"/>
  <c r="CD28" i="9"/>
  <c r="CH28" i="9"/>
  <c r="CG28" i="9"/>
  <c r="CK28" i="9"/>
  <c r="CJ28" i="9"/>
  <c r="CN28" i="9"/>
  <c r="CM28" i="9"/>
  <c r="CQ28" i="9"/>
  <c r="CP28" i="9"/>
  <c r="CT28" i="9"/>
  <c r="CS28" i="9"/>
  <c r="CW28" i="9"/>
  <c r="CV28" i="9"/>
  <c r="CZ28" i="9"/>
  <c r="CY28" i="9"/>
  <c r="DC28" i="9"/>
  <c r="DB28" i="9"/>
  <c r="DF28" i="9"/>
  <c r="DE28" i="9"/>
  <c r="DI28" i="9"/>
  <c r="DH28" i="9"/>
  <c r="DL28" i="9"/>
  <c r="DK28" i="9"/>
  <c r="DO28" i="9"/>
  <c r="DN28" i="9"/>
  <c r="DR28" i="9"/>
  <c r="DQ28" i="9"/>
  <c r="DU28" i="9"/>
  <c r="DT28" i="9"/>
  <c r="DX28" i="9"/>
  <c r="DW28" i="9"/>
  <c r="BR29" i="9"/>
  <c r="BS29" i="9"/>
  <c r="BV29" i="9"/>
  <c r="BU29" i="9"/>
  <c r="BY29" i="9"/>
  <c r="BX29" i="9"/>
  <c r="CB29" i="9"/>
  <c r="CA29" i="9"/>
  <c r="CE29" i="9"/>
  <c r="CD29" i="9"/>
  <c r="CH29" i="9"/>
  <c r="CG29" i="9"/>
  <c r="CK29" i="9"/>
  <c r="CJ29" i="9"/>
  <c r="CN29" i="9"/>
  <c r="CM29" i="9"/>
  <c r="CQ29" i="9"/>
  <c r="CP29" i="9"/>
  <c r="CT29" i="9"/>
  <c r="CS29" i="9"/>
  <c r="CW29" i="9"/>
  <c r="CV29" i="9"/>
  <c r="CZ29" i="9"/>
  <c r="CY29" i="9"/>
  <c r="DC29" i="9"/>
  <c r="DB29" i="9"/>
  <c r="DF29" i="9"/>
  <c r="DE29" i="9"/>
  <c r="DI29" i="9"/>
  <c r="DH29" i="9"/>
  <c r="DL29" i="9"/>
  <c r="DK29" i="9"/>
  <c r="DO29" i="9"/>
  <c r="DN29" i="9"/>
  <c r="DR29" i="9"/>
  <c r="DQ29" i="9"/>
  <c r="DU29" i="9"/>
  <c r="DT29" i="9"/>
  <c r="DX29" i="9"/>
  <c r="DW29" i="9"/>
  <c r="BR30" i="9"/>
  <c r="BS30" i="9"/>
  <c r="BV30" i="9"/>
  <c r="BU30" i="9"/>
  <c r="BY30" i="9"/>
  <c r="BX30" i="9"/>
  <c r="CB30" i="9"/>
  <c r="CA30" i="9"/>
  <c r="CE30" i="9"/>
  <c r="CD30" i="9"/>
  <c r="CH30" i="9"/>
  <c r="CG30" i="9"/>
  <c r="CK30" i="9"/>
  <c r="CJ30" i="9"/>
  <c r="CN30" i="9"/>
  <c r="CM30" i="9"/>
  <c r="CQ30" i="9"/>
  <c r="CP30" i="9"/>
  <c r="CT30" i="9"/>
  <c r="CS30" i="9"/>
  <c r="CW30" i="9"/>
  <c r="CV30" i="9"/>
  <c r="CZ30" i="9"/>
  <c r="CY30" i="9"/>
  <c r="DC30" i="9"/>
  <c r="DB30" i="9"/>
  <c r="DF30" i="9"/>
  <c r="DE30" i="9"/>
  <c r="DI30" i="9"/>
  <c r="DH30" i="9"/>
  <c r="DL30" i="9"/>
  <c r="DK30" i="9"/>
  <c r="DO30" i="9"/>
  <c r="DN30" i="9"/>
  <c r="DR30" i="9"/>
  <c r="DQ30" i="9"/>
  <c r="DU30" i="9"/>
  <c r="DT30" i="9"/>
  <c r="DX30" i="9"/>
  <c r="DW30" i="9"/>
  <c r="BR31" i="9"/>
  <c r="BS31" i="9"/>
  <c r="BV31" i="9"/>
  <c r="BU31" i="9"/>
  <c r="BY31" i="9"/>
  <c r="BX31" i="9"/>
  <c r="CB31" i="9"/>
  <c r="CA31" i="9"/>
  <c r="CE31" i="9"/>
  <c r="CD31" i="9"/>
  <c r="CH31" i="9"/>
  <c r="CG31" i="9"/>
  <c r="CK31" i="9"/>
  <c r="CJ31" i="9"/>
  <c r="CN31" i="9"/>
  <c r="CM31" i="9"/>
  <c r="CQ31" i="9"/>
  <c r="CP31" i="9"/>
  <c r="CT31" i="9"/>
  <c r="CS31" i="9"/>
  <c r="CW31" i="9"/>
  <c r="CV31" i="9"/>
  <c r="CZ31" i="9"/>
  <c r="CY31" i="9"/>
  <c r="DC31" i="9"/>
  <c r="DB31" i="9"/>
  <c r="DF31" i="9"/>
  <c r="DE31" i="9"/>
  <c r="DI31" i="9"/>
  <c r="DH31" i="9"/>
  <c r="DL31" i="9"/>
  <c r="DK31" i="9"/>
  <c r="DO31" i="9"/>
  <c r="DN31" i="9"/>
  <c r="DR31" i="9"/>
  <c r="DQ31" i="9"/>
  <c r="DU31" i="9"/>
  <c r="DT31" i="9"/>
  <c r="DX31" i="9"/>
  <c r="DW31" i="9"/>
  <c r="BR32" i="9"/>
  <c r="BS32" i="9"/>
  <c r="BV32" i="9"/>
  <c r="BU32" i="9"/>
  <c r="BY32" i="9"/>
  <c r="BX32" i="9"/>
  <c r="CB32" i="9"/>
  <c r="CA32" i="9"/>
  <c r="CE32" i="9"/>
  <c r="CD32" i="9"/>
  <c r="CH32" i="9"/>
  <c r="CG32" i="9"/>
  <c r="CK32" i="9"/>
  <c r="CJ32" i="9"/>
  <c r="CN32" i="9"/>
  <c r="CM32" i="9"/>
  <c r="CQ32" i="9"/>
  <c r="CP32" i="9"/>
  <c r="CT32" i="9"/>
  <c r="CS32" i="9"/>
  <c r="CW32" i="9"/>
  <c r="CV32" i="9"/>
  <c r="CZ32" i="9"/>
  <c r="CY32" i="9"/>
  <c r="DC32" i="9"/>
  <c r="DB32" i="9"/>
  <c r="DF32" i="9"/>
  <c r="DE32" i="9"/>
  <c r="DI32" i="9"/>
  <c r="DH32" i="9"/>
  <c r="DL32" i="9"/>
  <c r="DK32" i="9"/>
  <c r="DO32" i="9"/>
  <c r="DN32" i="9"/>
  <c r="DR32" i="9"/>
  <c r="DQ32" i="9"/>
  <c r="DU32" i="9"/>
  <c r="DT32" i="9"/>
  <c r="DX32" i="9"/>
  <c r="DW32" i="9"/>
  <c r="BR33" i="9"/>
  <c r="BS33" i="9"/>
  <c r="BV33" i="9"/>
  <c r="BU33" i="9"/>
  <c r="BY33" i="9"/>
  <c r="BX33" i="9"/>
  <c r="CB33" i="9"/>
  <c r="CA33" i="9"/>
  <c r="CE33" i="9"/>
  <c r="CD33" i="9"/>
  <c r="CH33" i="9"/>
  <c r="CG33" i="9"/>
  <c r="CK33" i="9"/>
  <c r="CJ33" i="9"/>
  <c r="CN33" i="9"/>
  <c r="CM33" i="9"/>
  <c r="CQ33" i="9"/>
  <c r="CP33" i="9"/>
  <c r="CT33" i="9"/>
  <c r="CS33" i="9"/>
  <c r="CW33" i="9"/>
  <c r="CV33" i="9"/>
  <c r="CZ33" i="9"/>
  <c r="CY33" i="9"/>
  <c r="DC33" i="9"/>
  <c r="DB33" i="9"/>
  <c r="DF33" i="9"/>
  <c r="DE33" i="9"/>
  <c r="DI33" i="9"/>
  <c r="DH33" i="9"/>
  <c r="DL33" i="9"/>
  <c r="DK33" i="9"/>
  <c r="DO33" i="9"/>
  <c r="DN33" i="9"/>
  <c r="DR33" i="9"/>
  <c r="DQ33" i="9"/>
  <c r="DU33" i="9"/>
  <c r="DT33" i="9"/>
  <c r="DX33" i="9"/>
  <c r="DW33" i="9"/>
  <c r="BR34" i="9"/>
  <c r="BS34" i="9"/>
  <c r="BV34" i="9"/>
  <c r="BU34" i="9"/>
  <c r="BY34" i="9"/>
  <c r="BX34" i="9"/>
  <c r="CB34" i="9"/>
  <c r="CA34" i="9"/>
  <c r="CE34" i="9"/>
  <c r="CD34" i="9"/>
  <c r="CH34" i="9"/>
  <c r="CG34" i="9"/>
  <c r="CK34" i="9"/>
  <c r="CJ34" i="9"/>
  <c r="CN34" i="9"/>
  <c r="CM34" i="9"/>
  <c r="CQ34" i="9"/>
  <c r="CP34" i="9"/>
  <c r="CT34" i="9"/>
  <c r="CS34" i="9"/>
  <c r="CW34" i="9"/>
  <c r="CV34" i="9"/>
  <c r="CZ34" i="9"/>
  <c r="CY34" i="9"/>
  <c r="DC34" i="9"/>
  <c r="DB34" i="9"/>
  <c r="DF34" i="9"/>
  <c r="DE34" i="9"/>
  <c r="DI34" i="9"/>
  <c r="DH34" i="9"/>
  <c r="DL34" i="9"/>
  <c r="DK34" i="9"/>
  <c r="DO34" i="9"/>
  <c r="DN34" i="9"/>
  <c r="DR34" i="9"/>
  <c r="DQ34" i="9"/>
  <c r="DU34" i="9"/>
  <c r="DT34" i="9"/>
  <c r="DX34" i="9"/>
  <c r="DW34" i="9"/>
  <c r="BR35" i="9"/>
  <c r="BS35" i="9"/>
  <c r="BV35" i="9"/>
  <c r="BU35" i="9"/>
  <c r="BY35" i="9"/>
  <c r="BX35" i="9"/>
  <c r="CB35" i="9"/>
  <c r="CA35" i="9"/>
  <c r="CE35" i="9"/>
  <c r="CD35" i="9"/>
  <c r="CH35" i="9"/>
  <c r="CG35" i="9"/>
  <c r="CK35" i="9"/>
  <c r="CJ35" i="9"/>
  <c r="CN35" i="9"/>
  <c r="CM35" i="9"/>
  <c r="CQ35" i="9"/>
  <c r="CP35" i="9"/>
  <c r="CT35" i="9"/>
  <c r="CS35" i="9"/>
  <c r="CW35" i="9"/>
  <c r="CV35" i="9"/>
  <c r="CZ35" i="9"/>
  <c r="CY35" i="9"/>
  <c r="DC35" i="9"/>
  <c r="DB35" i="9"/>
  <c r="DF35" i="9"/>
  <c r="DE35" i="9"/>
  <c r="DI35" i="9"/>
  <c r="DH35" i="9"/>
  <c r="DL35" i="9"/>
  <c r="DK35" i="9"/>
  <c r="DO35" i="9"/>
  <c r="DN35" i="9"/>
  <c r="DR35" i="9"/>
  <c r="DQ35" i="9"/>
  <c r="DU35" i="9"/>
  <c r="DT35" i="9"/>
  <c r="DX35" i="9"/>
  <c r="DW35" i="9"/>
  <c r="BR36" i="9"/>
  <c r="BS36" i="9"/>
  <c r="BV36" i="9"/>
  <c r="BU36" i="9"/>
  <c r="BY36" i="9"/>
  <c r="BX36" i="9"/>
  <c r="CB36" i="9"/>
  <c r="CA36" i="9"/>
  <c r="CE36" i="9"/>
  <c r="CD36" i="9"/>
  <c r="CH36" i="9"/>
  <c r="CG36" i="9"/>
  <c r="CK36" i="9"/>
  <c r="CJ36" i="9"/>
  <c r="CN36" i="9"/>
  <c r="CM36" i="9"/>
  <c r="CQ36" i="9"/>
  <c r="CP36" i="9"/>
  <c r="CT36" i="9"/>
  <c r="CS36" i="9"/>
  <c r="CW36" i="9"/>
  <c r="CV36" i="9"/>
  <c r="CZ36" i="9"/>
  <c r="CY36" i="9"/>
  <c r="DC36" i="9"/>
  <c r="DB36" i="9"/>
  <c r="DF36" i="9"/>
  <c r="DE36" i="9"/>
  <c r="DI36" i="9"/>
  <c r="DH36" i="9"/>
  <c r="DL36" i="9"/>
  <c r="DK36" i="9"/>
  <c r="DO36" i="9"/>
  <c r="DN36" i="9"/>
  <c r="DR36" i="9"/>
  <c r="DQ36" i="9"/>
  <c r="DU36" i="9"/>
  <c r="DT36" i="9"/>
  <c r="DX36" i="9"/>
  <c r="DW36" i="9"/>
  <c r="BR37" i="9"/>
  <c r="BS37" i="9"/>
  <c r="BV37" i="9"/>
  <c r="BU37" i="9"/>
  <c r="BY37" i="9"/>
  <c r="BX37" i="9"/>
  <c r="CB37" i="9"/>
  <c r="CA37" i="9"/>
  <c r="CE37" i="9"/>
  <c r="CD37" i="9"/>
  <c r="CH37" i="9"/>
  <c r="CG37" i="9"/>
  <c r="CK37" i="9"/>
  <c r="CJ37" i="9"/>
  <c r="CN37" i="9"/>
  <c r="CM37" i="9"/>
  <c r="CQ37" i="9"/>
  <c r="CP37" i="9"/>
  <c r="CT37" i="9"/>
  <c r="CS37" i="9"/>
  <c r="CW37" i="9"/>
  <c r="CV37" i="9"/>
  <c r="CZ37" i="9"/>
  <c r="CY37" i="9"/>
  <c r="DC37" i="9"/>
  <c r="DB37" i="9"/>
  <c r="DF37" i="9"/>
  <c r="DE37" i="9"/>
  <c r="DI37" i="9"/>
  <c r="DH37" i="9"/>
  <c r="DL37" i="9"/>
  <c r="DK37" i="9"/>
  <c r="DO37" i="9"/>
  <c r="DN37" i="9"/>
  <c r="DR37" i="9"/>
  <c r="DQ37" i="9"/>
  <c r="DU37" i="9"/>
  <c r="DT37" i="9"/>
  <c r="DX37" i="9"/>
  <c r="DW37" i="9"/>
  <c r="BR38" i="9"/>
  <c r="BS38" i="9"/>
  <c r="BV38" i="9"/>
  <c r="BU38" i="9"/>
  <c r="BY38" i="9"/>
  <c r="BX38" i="9"/>
  <c r="CB38" i="9"/>
  <c r="CA38" i="9"/>
  <c r="CE38" i="9"/>
  <c r="CD38" i="9"/>
  <c r="CH38" i="9"/>
  <c r="CG38" i="9"/>
  <c r="CK38" i="9"/>
  <c r="CJ38" i="9"/>
  <c r="CN38" i="9"/>
  <c r="CM38" i="9"/>
  <c r="CQ38" i="9"/>
  <c r="CP38" i="9"/>
  <c r="CT38" i="9"/>
  <c r="CS38" i="9"/>
  <c r="CW38" i="9"/>
  <c r="CV38" i="9"/>
  <c r="CZ38" i="9"/>
  <c r="CY38" i="9"/>
  <c r="DC38" i="9"/>
  <c r="DB38" i="9"/>
  <c r="DF38" i="9"/>
  <c r="DE38" i="9"/>
  <c r="DI38" i="9"/>
  <c r="DH38" i="9"/>
  <c r="DL38" i="9"/>
  <c r="DK38" i="9"/>
  <c r="DO38" i="9"/>
  <c r="DN38" i="9"/>
  <c r="DR38" i="9"/>
  <c r="DQ38" i="9"/>
  <c r="DU38" i="9"/>
  <c r="DT38" i="9"/>
  <c r="DX38" i="9"/>
  <c r="DW38" i="9"/>
  <c r="BR39" i="9"/>
  <c r="BS39" i="9"/>
  <c r="BV39" i="9"/>
  <c r="BU39" i="9"/>
  <c r="BY39" i="9"/>
  <c r="BX39" i="9"/>
  <c r="CB39" i="9"/>
  <c r="CA39" i="9"/>
  <c r="CE39" i="9"/>
  <c r="CD39" i="9"/>
  <c r="CH39" i="9"/>
  <c r="CG39" i="9"/>
  <c r="CK39" i="9"/>
  <c r="CJ39" i="9"/>
  <c r="CN39" i="9"/>
  <c r="CM39" i="9"/>
  <c r="CQ39" i="9"/>
  <c r="CP39" i="9"/>
  <c r="CT39" i="9"/>
  <c r="CS39" i="9"/>
  <c r="CW39" i="9"/>
  <c r="CV39" i="9"/>
  <c r="CZ39" i="9"/>
  <c r="CY39" i="9"/>
  <c r="DC39" i="9"/>
  <c r="DB39" i="9"/>
  <c r="DF39" i="9"/>
  <c r="DE39" i="9"/>
  <c r="DI39" i="9"/>
  <c r="DH39" i="9"/>
  <c r="DL39" i="9"/>
  <c r="DK39" i="9"/>
  <c r="DO39" i="9"/>
  <c r="DN39" i="9"/>
  <c r="DR39" i="9"/>
  <c r="DQ39" i="9"/>
  <c r="DU39" i="9"/>
  <c r="DT39" i="9"/>
  <c r="DX39" i="9"/>
  <c r="DW39" i="9"/>
  <c r="BR40" i="9"/>
  <c r="BS40" i="9"/>
  <c r="BV40" i="9"/>
  <c r="BU40" i="9"/>
  <c r="BY40" i="9"/>
  <c r="BX40" i="9"/>
  <c r="CB40" i="9"/>
  <c r="CA40" i="9"/>
  <c r="CE40" i="9"/>
  <c r="CD40" i="9"/>
  <c r="CH40" i="9"/>
  <c r="CG40" i="9"/>
  <c r="CK40" i="9"/>
  <c r="CJ40" i="9"/>
  <c r="CN40" i="9"/>
  <c r="CM40" i="9"/>
  <c r="CQ40" i="9"/>
  <c r="CP40" i="9"/>
  <c r="CT40" i="9"/>
  <c r="CS40" i="9"/>
  <c r="CW40" i="9"/>
  <c r="CV40" i="9"/>
  <c r="CZ40" i="9"/>
  <c r="CY40" i="9"/>
  <c r="DC40" i="9"/>
  <c r="DB40" i="9"/>
  <c r="DF40" i="9"/>
  <c r="DE40" i="9"/>
  <c r="DI40" i="9"/>
  <c r="DH40" i="9"/>
  <c r="DL40" i="9"/>
  <c r="DK40" i="9"/>
  <c r="DO40" i="9"/>
  <c r="DN40" i="9"/>
  <c r="DR40" i="9"/>
  <c r="DQ40" i="9"/>
  <c r="DU40" i="9"/>
  <c r="DT40" i="9"/>
  <c r="DX40" i="9"/>
  <c r="DW40" i="9"/>
  <c r="BR41" i="9"/>
  <c r="BS41" i="9"/>
  <c r="BV41" i="9"/>
  <c r="BU41" i="9"/>
  <c r="BY41" i="9"/>
  <c r="BX41" i="9"/>
  <c r="CB41" i="9"/>
  <c r="CA41" i="9"/>
  <c r="CE41" i="9"/>
  <c r="CD41" i="9"/>
  <c r="CH41" i="9"/>
  <c r="CG41" i="9"/>
  <c r="CK41" i="9"/>
  <c r="CJ41" i="9"/>
  <c r="CN41" i="9"/>
  <c r="CM41" i="9"/>
  <c r="CQ41" i="9"/>
  <c r="CP41" i="9"/>
  <c r="CT41" i="9"/>
  <c r="CS41" i="9"/>
  <c r="CW41" i="9"/>
  <c r="CV41" i="9"/>
  <c r="CZ41" i="9"/>
  <c r="CY41" i="9"/>
  <c r="DC41" i="9"/>
  <c r="DB41" i="9"/>
  <c r="DF41" i="9"/>
  <c r="DE41" i="9"/>
  <c r="DI41" i="9"/>
  <c r="DH41" i="9"/>
  <c r="DL41" i="9"/>
  <c r="DK41" i="9"/>
  <c r="DO41" i="9"/>
  <c r="DN41" i="9"/>
  <c r="DR41" i="9"/>
  <c r="DQ41" i="9"/>
  <c r="DU41" i="9"/>
  <c r="DT41" i="9"/>
  <c r="DX41" i="9"/>
  <c r="DW41" i="9"/>
  <c r="BR42" i="9"/>
  <c r="BS42" i="9"/>
  <c r="BV42" i="9"/>
  <c r="BU42" i="9"/>
  <c r="BY42" i="9"/>
  <c r="BX42" i="9"/>
  <c r="CB42" i="9"/>
  <c r="CA42" i="9"/>
  <c r="CE42" i="9"/>
  <c r="CD42" i="9"/>
  <c r="CH42" i="9"/>
  <c r="CG42" i="9"/>
  <c r="CK42" i="9"/>
  <c r="CJ42" i="9"/>
  <c r="CN42" i="9"/>
  <c r="CM42" i="9"/>
  <c r="CQ42" i="9"/>
  <c r="CP42" i="9"/>
  <c r="CT42" i="9"/>
  <c r="CS42" i="9"/>
  <c r="CW42" i="9"/>
  <c r="CV42" i="9"/>
  <c r="CZ42" i="9"/>
  <c r="CY42" i="9"/>
  <c r="DC42" i="9"/>
  <c r="DB42" i="9"/>
  <c r="DF42" i="9"/>
  <c r="DE42" i="9"/>
  <c r="DI42" i="9"/>
  <c r="DH42" i="9"/>
  <c r="DL42" i="9"/>
  <c r="DK42" i="9"/>
  <c r="DO42" i="9"/>
  <c r="DN42" i="9"/>
  <c r="DR42" i="9"/>
  <c r="DQ42" i="9"/>
  <c r="DU42" i="9"/>
  <c r="DT42" i="9"/>
  <c r="DX42" i="9"/>
  <c r="DW42" i="9"/>
  <c r="BR43" i="9"/>
  <c r="BS43" i="9"/>
  <c r="BV43" i="9"/>
  <c r="BU43" i="9"/>
  <c r="BY43" i="9"/>
  <c r="BX43" i="9"/>
  <c r="CB43" i="9"/>
  <c r="CA43" i="9"/>
  <c r="CE43" i="9"/>
  <c r="CD43" i="9"/>
  <c r="CH43" i="9"/>
  <c r="CG43" i="9"/>
  <c r="CK43" i="9"/>
  <c r="CJ43" i="9"/>
  <c r="CN43" i="9"/>
  <c r="CM43" i="9"/>
  <c r="CQ43" i="9"/>
  <c r="CP43" i="9"/>
  <c r="CT43" i="9"/>
  <c r="CS43" i="9"/>
  <c r="CW43" i="9"/>
  <c r="CV43" i="9"/>
  <c r="CZ43" i="9"/>
  <c r="CY43" i="9"/>
  <c r="DC43" i="9"/>
  <c r="DB43" i="9"/>
  <c r="DF43" i="9"/>
  <c r="DE43" i="9"/>
  <c r="DI43" i="9"/>
  <c r="DH43" i="9"/>
  <c r="DL43" i="9"/>
  <c r="DK43" i="9"/>
  <c r="DO43" i="9"/>
  <c r="DN43" i="9"/>
  <c r="DR43" i="9"/>
  <c r="DQ43" i="9"/>
  <c r="DU43" i="9"/>
  <c r="DT43" i="9"/>
  <c r="DX43" i="9"/>
  <c r="DW43" i="9"/>
  <c r="BR44" i="9"/>
  <c r="BS44" i="9"/>
  <c r="BV44" i="9"/>
  <c r="BU44" i="9"/>
  <c r="BY44" i="9"/>
  <c r="BX44" i="9"/>
  <c r="CB44" i="9"/>
  <c r="CA44" i="9"/>
  <c r="CE44" i="9"/>
  <c r="CD44" i="9"/>
  <c r="CH44" i="9"/>
  <c r="CG44" i="9"/>
  <c r="CK44" i="9"/>
  <c r="CJ44" i="9"/>
  <c r="CN44" i="9"/>
  <c r="CM44" i="9"/>
  <c r="CQ44" i="9"/>
  <c r="CP44" i="9"/>
  <c r="CT44" i="9"/>
  <c r="CS44" i="9"/>
  <c r="CW44" i="9"/>
  <c r="CV44" i="9"/>
  <c r="CZ44" i="9"/>
  <c r="CY44" i="9"/>
  <c r="DC44" i="9"/>
  <c r="DB44" i="9"/>
  <c r="DF44" i="9"/>
  <c r="DE44" i="9"/>
  <c r="DI44" i="9"/>
  <c r="DH44" i="9"/>
  <c r="DL44" i="9"/>
  <c r="DK44" i="9"/>
  <c r="DO44" i="9"/>
  <c r="DN44" i="9"/>
  <c r="DR44" i="9"/>
  <c r="DQ44" i="9"/>
  <c r="DU44" i="9"/>
  <c r="DT44" i="9"/>
  <c r="DX44" i="9"/>
  <c r="DW44" i="9"/>
  <c r="BR45" i="9"/>
  <c r="BS45" i="9"/>
  <c r="BV45" i="9"/>
  <c r="BU45" i="9"/>
  <c r="BY45" i="9"/>
  <c r="BX45" i="9"/>
  <c r="CB45" i="9"/>
  <c r="CA45" i="9"/>
  <c r="CE45" i="9"/>
  <c r="CD45" i="9"/>
  <c r="CH45" i="9"/>
  <c r="CG45" i="9"/>
  <c r="CK45" i="9"/>
  <c r="CJ45" i="9"/>
  <c r="CN45" i="9"/>
  <c r="CM45" i="9"/>
  <c r="CQ45" i="9"/>
  <c r="CP45" i="9"/>
  <c r="CT45" i="9"/>
  <c r="CS45" i="9"/>
  <c r="CW45" i="9"/>
  <c r="CV45" i="9"/>
  <c r="CZ45" i="9"/>
  <c r="CY45" i="9"/>
  <c r="DC45" i="9"/>
  <c r="DB45" i="9"/>
  <c r="DF45" i="9"/>
  <c r="DE45" i="9"/>
  <c r="DI45" i="9"/>
  <c r="DH45" i="9"/>
  <c r="DL45" i="9"/>
  <c r="DK45" i="9"/>
  <c r="DO45" i="9"/>
  <c r="DN45" i="9"/>
  <c r="DR45" i="9"/>
  <c r="DQ45" i="9"/>
  <c r="DU45" i="9"/>
  <c r="DT45" i="9"/>
  <c r="DX45" i="9"/>
  <c r="DW45" i="9"/>
  <c r="BR46" i="9"/>
  <c r="BS46" i="9"/>
  <c r="BV46" i="9"/>
  <c r="BU46" i="9"/>
  <c r="BY46" i="9"/>
  <c r="BX46" i="9"/>
  <c r="CB46" i="9"/>
  <c r="CA46" i="9"/>
  <c r="CE46" i="9"/>
  <c r="CD46" i="9"/>
  <c r="CH46" i="9"/>
  <c r="CG46" i="9"/>
  <c r="CK46" i="9"/>
  <c r="CJ46" i="9"/>
  <c r="CN46" i="9"/>
  <c r="CM46" i="9"/>
  <c r="CQ46" i="9"/>
  <c r="CP46" i="9"/>
  <c r="CT46" i="9"/>
  <c r="CS46" i="9"/>
  <c r="CW46" i="9"/>
  <c r="CV46" i="9"/>
  <c r="CZ46" i="9"/>
  <c r="CY46" i="9"/>
  <c r="DC46" i="9"/>
  <c r="DB46" i="9"/>
  <c r="DF46" i="9"/>
  <c r="DE46" i="9"/>
  <c r="DI46" i="9"/>
  <c r="DH46" i="9"/>
  <c r="DL46" i="9"/>
  <c r="DK46" i="9"/>
  <c r="DO46" i="9"/>
  <c r="DN46" i="9"/>
  <c r="DR46" i="9"/>
  <c r="DQ46" i="9"/>
  <c r="DU46" i="9"/>
  <c r="DT46" i="9"/>
  <c r="DX46" i="9"/>
  <c r="DW46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H53" i="9"/>
  <c r="AH54" i="9"/>
  <c r="AH55" i="9"/>
  <c r="AH56" i="9"/>
  <c r="AH57" i="9"/>
  <c r="AH59" i="9"/>
  <c r="AH60" i="9"/>
  <c r="AH61" i="9"/>
  <c r="AH62" i="9"/>
  <c r="AH63" i="9"/>
  <c r="AH64" i="9"/>
  <c r="AH65" i="9"/>
  <c r="AH66" i="9"/>
  <c r="AH67" i="9"/>
  <c r="AH68" i="9"/>
  <c r="AH69" i="9"/>
  <c r="AH70" i="9"/>
  <c r="AH71" i="9"/>
  <c r="AH72" i="9"/>
  <c r="AH73" i="9"/>
  <c r="AH74" i="9"/>
  <c r="AH75" i="9"/>
  <c r="AH76" i="9"/>
  <c r="AH77" i="9"/>
  <c r="AH78" i="9"/>
  <c r="AH79" i="9"/>
  <c r="AH80" i="9"/>
  <c r="AH81" i="9"/>
  <c r="AH82" i="9"/>
  <c r="AH83" i="9"/>
  <c r="AH84" i="9"/>
  <c r="AH85" i="9"/>
  <c r="AH86" i="9"/>
  <c r="AH87" i="9"/>
  <c r="AH88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W53" i="9"/>
  <c r="AW54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Z81" i="9"/>
  <c r="AZ82" i="9"/>
  <c r="AZ83" i="9"/>
  <c r="AZ84" i="9"/>
  <c r="AZ85" i="9"/>
  <c r="AZ86" i="9"/>
  <c r="AZ87" i="9"/>
  <c r="AZ88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AU8" i="10"/>
  <c r="AT8" i="10"/>
  <c r="AS8" i="10"/>
  <c r="AR8" i="10"/>
  <c r="AQ8" i="10"/>
  <c r="AP8" i="10"/>
  <c r="AO8" i="10"/>
  <c r="AN8" i="10"/>
  <c r="AM8" i="10"/>
  <c r="AL8" i="10"/>
  <c r="AB8" i="10"/>
  <c r="AK8" i="10"/>
  <c r="AJ8" i="10"/>
  <c r="AI8" i="10"/>
  <c r="AH8" i="10"/>
  <c r="AG8" i="10"/>
  <c r="AF8" i="10"/>
  <c r="AE8" i="10"/>
  <c r="AD8" i="10"/>
  <c r="AC8" i="10"/>
  <c r="D3" i="12"/>
  <c r="B3" i="1"/>
  <c r="B2" i="1"/>
  <c r="BP3" i="8"/>
  <c r="BV3" i="8"/>
  <c r="CB3" i="8"/>
  <c r="CE3" i="8"/>
  <c r="CH3" i="8"/>
  <c r="CN3" i="8"/>
  <c r="DF3" i="8"/>
  <c r="DI3" i="8"/>
  <c r="DL3" i="8"/>
  <c r="DO3" i="8"/>
  <c r="DR3" i="8"/>
  <c r="CT42" i="8"/>
  <c r="Z1" i="11"/>
  <c r="DI31" i="11" s="1"/>
  <c r="CK4" i="11"/>
  <c r="CK5" i="11"/>
  <c r="CK6" i="11"/>
  <c r="CK7" i="11"/>
  <c r="CK8" i="11"/>
  <c r="CK9" i="11"/>
  <c r="CK10" i="11"/>
  <c r="CK11" i="11"/>
  <c r="CK12" i="11"/>
  <c r="CK13" i="11"/>
  <c r="CK14" i="11"/>
  <c r="CK15" i="11"/>
  <c r="CK16" i="11"/>
  <c r="CK17" i="11"/>
  <c r="CK18" i="11"/>
  <c r="CK19" i="11"/>
  <c r="CK20" i="11"/>
  <c r="CK21" i="11"/>
  <c r="CK22" i="11"/>
  <c r="CK23" i="11"/>
  <c r="CK24" i="11"/>
  <c r="CK25" i="11"/>
  <c r="CK26" i="11"/>
  <c r="CK27" i="11"/>
  <c r="CK28" i="11"/>
  <c r="CK29" i="11"/>
  <c r="CK30" i="11"/>
  <c r="CK31" i="11"/>
  <c r="CK32" i="11"/>
  <c r="CK33" i="11"/>
  <c r="CK34" i="11"/>
  <c r="CK35" i="11"/>
  <c r="CK36" i="11"/>
  <c r="CK37" i="11"/>
  <c r="CK38" i="11"/>
  <c r="CK39" i="11"/>
  <c r="CK40" i="11"/>
  <c r="CK41" i="11"/>
  <c r="CK42" i="11"/>
  <c r="CK43" i="11"/>
  <c r="CI4" i="11"/>
  <c r="CI5" i="11"/>
  <c r="CI6" i="11"/>
  <c r="CI7" i="11"/>
  <c r="CI8" i="11"/>
  <c r="CI9" i="11"/>
  <c r="CI10" i="11"/>
  <c r="CI11" i="11"/>
  <c r="CI12" i="11"/>
  <c r="CI13" i="11"/>
  <c r="CI14" i="11"/>
  <c r="CI15" i="11"/>
  <c r="CI16" i="11"/>
  <c r="CI17" i="11"/>
  <c r="CI18" i="11"/>
  <c r="CI19" i="11"/>
  <c r="CI20" i="11"/>
  <c r="CI21" i="11"/>
  <c r="CI22" i="11"/>
  <c r="CI23" i="11"/>
  <c r="CI24" i="11"/>
  <c r="CI25" i="11"/>
  <c r="CI26" i="11"/>
  <c r="CI27" i="11"/>
  <c r="CI28" i="11"/>
  <c r="CI29" i="11"/>
  <c r="CI30" i="11"/>
  <c r="CI31" i="11"/>
  <c r="CI32" i="11"/>
  <c r="CI33" i="11"/>
  <c r="CI34" i="11"/>
  <c r="CI35" i="11"/>
  <c r="CI36" i="11"/>
  <c r="CI37" i="11"/>
  <c r="CI38" i="11"/>
  <c r="CI39" i="11"/>
  <c r="CI40" i="11"/>
  <c r="CI41" i="11"/>
  <c r="CI42" i="11"/>
  <c r="CI43" i="11"/>
  <c r="CG4" i="11"/>
  <c r="CG5" i="11"/>
  <c r="CG6" i="11"/>
  <c r="CG7" i="11"/>
  <c r="CG8" i="11"/>
  <c r="CG9" i="11"/>
  <c r="CG10" i="11"/>
  <c r="CG11" i="11"/>
  <c r="CG12" i="11"/>
  <c r="CG13" i="11"/>
  <c r="CG14" i="11"/>
  <c r="CG15" i="11"/>
  <c r="CG16" i="11"/>
  <c r="CG17" i="11"/>
  <c r="CG18" i="11"/>
  <c r="CG19" i="11"/>
  <c r="CG20" i="11"/>
  <c r="CG21" i="11"/>
  <c r="CG22" i="11"/>
  <c r="CG23" i="11"/>
  <c r="CG24" i="11"/>
  <c r="CG25" i="11"/>
  <c r="CG26" i="11"/>
  <c r="CG27" i="11"/>
  <c r="CG28" i="11"/>
  <c r="CG29" i="11"/>
  <c r="CG30" i="11"/>
  <c r="CG31" i="11"/>
  <c r="CG32" i="11"/>
  <c r="CG33" i="11"/>
  <c r="CG34" i="11"/>
  <c r="CG35" i="11"/>
  <c r="CG36" i="11"/>
  <c r="CG37" i="11"/>
  <c r="CG38" i="11"/>
  <c r="CG39" i="11"/>
  <c r="CG40" i="11"/>
  <c r="CG41" i="11"/>
  <c r="CG42" i="11"/>
  <c r="CG43" i="11"/>
  <c r="CE4" i="11"/>
  <c r="CE5" i="11"/>
  <c r="CE6" i="11"/>
  <c r="CE7" i="11"/>
  <c r="CE8" i="11"/>
  <c r="CE9" i="11"/>
  <c r="CE10" i="11"/>
  <c r="CE11" i="11"/>
  <c r="CE12" i="11"/>
  <c r="CE13" i="11"/>
  <c r="CE14" i="11"/>
  <c r="CE15" i="11"/>
  <c r="CE16" i="11"/>
  <c r="CE17" i="11"/>
  <c r="CE18" i="11"/>
  <c r="CE19" i="11"/>
  <c r="CE20" i="11"/>
  <c r="CE21" i="11"/>
  <c r="CE22" i="11"/>
  <c r="CE23" i="11"/>
  <c r="CE24" i="11"/>
  <c r="CE25" i="11"/>
  <c r="CE26" i="11"/>
  <c r="CE27" i="11"/>
  <c r="CE28" i="11"/>
  <c r="CE29" i="11"/>
  <c r="CE30" i="11"/>
  <c r="CE31" i="11"/>
  <c r="CE32" i="11"/>
  <c r="CE33" i="11"/>
  <c r="CE34" i="11"/>
  <c r="CE35" i="11"/>
  <c r="CE36" i="11"/>
  <c r="CE37" i="11"/>
  <c r="CE38" i="11"/>
  <c r="CE39" i="11"/>
  <c r="CE40" i="11"/>
  <c r="CE41" i="11"/>
  <c r="CE42" i="11"/>
  <c r="CE43" i="11"/>
  <c r="CC4" i="11"/>
  <c r="CC5" i="11"/>
  <c r="CC6" i="11"/>
  <c r="CC7" i="11"/>
  <c r="CC8" i="11"/>
  <c r="CC9" i="11"/>
  <c r="CC10" i="11"/>
  <c r="CC11" i="11"/>
  <c r="CC12" i="11"/>
  <c r="CC13" i="11"/>
  <c r="CC14" i="11"/>
  <c r="CC15" i="11"/>
  <c r="CC16" i="11"/>
  <c r="CC17" i="11"/>
  <c r="CC18" i="11"/>
  <c r="CC19" i="11"/>
  <c r="CC20" i="11"/>
  <c r="CC21" i="11"/>
  <c r="CC22" i="11"/>
  <c r="CC23" i="11"/>
  <c r="CC24" i="11"/>
  <c r="CC25" i="11"/>
  <c r="CC26" i="11"/>
  <c r="CC27" i="11"/>
  <c r="CC28" i="11"/>
  <c r="CC29" i="11"/>
  <c r="CC30" i="11"/>
  <c r="CC31" i="11"/>
  <c r="CC32" i="11"/>
  <c r="CC33" i="11"/>
  <c r="CC34" i="11"/>
  <c r="CC35" i="11"/>
  <c r="CC36" i="11"/>
  <c r="CC37" i="11"/>
  <c r="CC38" i="11"/>
  <c r="CC39" i="11"/>
  <c r="CC40" i="11"/>
  <c r="CC41" i="11"/>
  <c r="CC42" i="11"/>
  <c r="CC43" i="11"/>
  <c r="CA4" i="11"/>
  <c r="CA5" i="11"/>
  <c r="CA6" i="11"/>
  <c r="CA7" i="11"/>
  <c r="CA8" i="11"/>
  <c r="CA9" i="11"/>
  <c r="CA10" i="11"/>
  <c r="CA11" i="11"/>
  <c r="CA12" i="11"/>
  <c r="CA13" i="11"/>
  <c r="CA14" i="11"/>
  <c r="CA15" i="11"/>
  <c r="CA16" i="11"/>
  <c r="CA17" i="11"/>
  <c r="CA18" i="11"/>
  <c r="CA19" i="11"/>
  <c r="CA20" i="11"/>
  <c r="CA21" i="11"/>
  <c r="CA22" i="11"/>
  <c r="CA23" i="11"/>
  <c r="CA24" i="11"/>
  <c r="CA25" i="11"/>
  <c r="CA26" i="11"/>
  <c r="CA27" i="11"/>
  <c r="CA28" i="11"/>
  <c r="CA29" i="11"/>
  <c r="CA30" i="11"/>
  <c r="CA31" i="11"/>
  <c r="CA32" i="11"/>
  <c r="CA33" i="11"/>
  <c r="CA34" i="11"/>
  <c r="CA35" i="11"/>
  <c r="CA36" i="11"/>
  <c r="CA37" i="11"/>
  <c r="CA38" i="11"/>
  <c r="CA39" i="11"/>
  <c r="CA40" i="11"/>
  <c r="CA41" i="11"/>
  <c r="CA42" i="11"/>
  <c r="CA43" i="11"/>
  <c r="BY4" i="11"/>
  <c r="BY5" i="11"/>
  <c r="BY6" i="11"/>
  <c r="BY7" i="11"/>
  <c r="BY8" i="11"/>
  <c r="BY9" i="11"/>
  <c r="BY10" i="11"/>
  <c r="BY11" i="11"/>
  <c r="BY12" i="11"/>
  <c r="BY13" i="11"/>
  <c r="BY14" i="11"/>
  <c r="BY15" i="11"/>
  <c r="BY16" i="11"/>
  <c r="BY17" i="11"/>
  <c r="BY18" i="11"/>
  <c r="BY19" i="11"/>
  <c r="BY20" i="11"/>
  <c r="BY21" i="11"/>
  <c r="BY22" i="11"/>
  <c r="BY23" i="11"/>
  <c r="BY24" i="11"/>
  <c r="BY25" i="11"/>
  <c r="BY26" i="11"/>
  <c r="BY27" i="11"/>
  <c r="BY28" i="11"/>
  <c r="BY29" i="11"/>
  <c r="BY30" i="11"/>
  <c r="BY31" i="11"/>
  <c r="BY32" i="11"/>
  <c r="BY33" i="11"/>
  <c r="BY34" i="11"/>
  <c r="BY35" i="11"/>
  <c r="BY36" i="11"/>
  <c r="BY37" i="11"/>
  <c r="BY38" i="11"/>
  <c r="BY39" i="11"/>
  <c r="BY40" i="11"/>
  <c r="BY41" i="11"/>
  <c r="BY42" i="11"/>
  <c r="BY43" i="11"/>
  <c r="BW4" i="11"/>
  <c r="BW5" i="11"/>
  <c r="BW6" i="11"/>
  <c r="BW7" i="11"/>
  <c r="BW8" i="11"/>
  <c r="BW9" i="11"/>
  <c r="BW10" i="11"/>
  <c r="BW11" i="11"/>
  <c r="BW12" i="11"/>
  <c r="BW13" i="11"/>
  <c r="BW14" i="11"/>
  <c r="BW15" i="11"/>
  <c r="BW16" i="11"/>
  <c r="BW17" i="11"/>
  <c r="BW18" i="11"/>
  <c r="BW19" i="11"/>
  <c r="BW20" i="11"/>
  <c r="BW21" i="11"/>
  <c r="BW22" i="11"/>
  <c r="BW23" i="11"/>
  <c r="BW24" i="11"/>
  <c r="BW25" i="11"/>
  <c r="BW26" i="11"/>
  <c r="BW27" i="11"/>
  <c r="BW28" i="11"/>
  <c r="BW29" i="11"/>
  <c r="BW30" i="11"/>
  <c r="BW31" i="11"/>
  <c r="BW32" i="11"/>
  <c r="BW33" i="11"/>
  <c r="BW34" i="11"/>
  <c r="BW35" i="11"/>
  <c r="BW36" i="11"/>
  <c r="BW37" i="11"/>
  <c r="BW38" i="11"/>
  <c r="BW39" i="11"/>
  <c r="BW40" i="11"/>
  <c r="BW41" i="11"/>
  <c r="BW42" i="11"/>
  <c r="BW43" i="11"/>
  <c r="BU4" i="11"/>
  <c r="BU5" i="11"/>
  <c r="BU6" i="11"/>
  <c r="BU7" i="11"/>
  <c r="BU8" i="11"/>
  <c r="BU9" i="11"/>
  <c r="BU10" i="11"/>
  <c r="BU11" i="11"/>
  <c r="BU12" i="11"/>
  <c r="BU13" i="11"/>
  <c r="BU14" i="11"/>
  <c r="BU15" i="11"/>
  <c r="BU16" i="11"/>
  <c r="BU17" i="11"/>
  <c r="BU18" i="11"/>
  <c r="BU19" i="11"/>
  <c r="BU20" i="11"/>
  <c r="BU21" i="11"/>
  <c r="BU22" i="11"/>
  <c r="BU23" i="11"/>
  <c r="BU24" i="11"/>
  <c r="BU25" i="11"/>
  <c r="BU26" i="11"/>
  <c r="BU27" i="11"/>
  <c r="BU28" i="11"/>
  <c r="BU29" i="11"/>
  <c r="BU30" i="11"/>
  <c r="BU31" i="11"/>
  <c r="BU32" i="11"/>
  <c r="BU33" i="11"/>
  <c r="BU34" i="11"/>
  <c r="BU35" i="11"/>
  <c r="BU36" i="11"/>
  <c r="BU37" i="11"/>
  <c r="BU38" i="11"/>
  <c r="BU39" i="11"/>
  <c r="BU40" i="11"/>
  <c r="BU41" i="11"/>
  <c r="BU42" i="11"/>
  <c r="BU43" i="11"/>
  <c r="BS4" i="11"/>
  <c r="BS5" i="11"/>
  <c r="BS6" i="11"/>
  <c r="BS7" i="11"/>
  <c r="BS8" i="11"/>
  <c r="BS9" i="11"/>
  <c r="BS10" i="11"/>
  <c r="BS11" i="11"/>
  <c r="BS12" i="11"/>
  <c r="BS13" i="11"/>
  <c r="BS14" i="11"/>
  <c r="BS15" i="11"/>
  <c r="BS16" i="11"/>
  <c r="BS17" i="11"/>
  <c r="BS18" i="11"/>
  <c r="BS19" i="11"/>
  <c r="BS20" i="11"/>
  <c r="BS21" i="11"/>
  <c r="BS22" i="11"/>
  <c r="BS23" i="11"/>
  <c r="BS24" i="11"/>
  <c r="BS25" i="11"/>
  <c r="BS26" i="11"/>
  <c r="BS27" i="11"/>
  <c r="BS28" i="11"/>
  <c r="BS29" i="11"/>
  <c r="BS30" i="11"/>
  <c r="BS31" i="11"/>
  <c r="BS32" i="11"/>
  <c r="BS33" i="11"/>
  <c r="BS34" i="11"/>
  <c r="BS35" i="11"/>
  <c r="BS36" i="11"/>
  <c r="BS37" i="11"/>
  <c r="BS38" i="11"/>
  <c r="BS39" i="11"/>
  <c r="BS40" i="11"/>
  <c r="BS41" i="11"/>
  <c r="BS42" i="11"/>
  <c r="BS43" i="11"/>
  <c r="BQ4" i="11"/>
  <c r="BQ5" i="11"/>
  <c r="BQ6" i="11"/>
  <c r="BQ7" i="1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O4" i="11"/>
  <c r="BO5" i="11"/>
  <c r="BO6" i="11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M4" i="11"/>
  <c r="BM5" i="11"/>
  <c r="BM6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K4" i="11"/>
  <c r="BK5" i="11"/>
  <c r="BK6" i="11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I4" i="11"/>
  <c r="BI5" i="11"/>
  <c r="BI6" i="11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G4" i="11"/>
  <c r="BG5" i="11"/>
  <c r="BG6" i="11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E4" i="11"/>
  <c r="BE5" i="11"/>
  <c r="BE6" i="11"/>
  <c r="BE7" i="1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C4" i="11"/>
  <c r="BC5" i="11"/>
  <c r="BC6" i="11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A4" i="11"/>
  <c r="BA5" i="11"/>
  <c r="BA6" i="11"/>
  <c r="BA7" i="1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B4" i="11"/>
  <c r="BB5" i="11"/>
  <c r="BB6" i="11"/>
  <c r="BB7" i="11"/>
  <c r="BB8" i="11"/>
  <c r="BB9" i="11"/>
  <c r="BB10" i="11"/>
  <c r="AZ4" i="11"/>
  <c r="AZ5" i="11"/>
  <c r="AZ6" i="11"/>
  <c r="AZ7" i="11"/>
  <c r="AZ8" i="11"/>
  <c r="AZ9" i="11"/>
  <c r="AZ10" i="11"/>
  <c r="AY4" i="11"/>
  <c r="AY5" i="11"/>
  <c r="AY6" i="11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DV6" i="9"/>
  <c r="DJ6" i="9"/>
  <c r="DA6" i="9"/>
  <c r="CC6" i="9"/>
  <c r="BQ6" i="9"/>
  <c r="DR22" i="8"/>
  <c r="DO22" i="8"/>
  <c r="DL22" i="8"/>
  <c r="DC3" i="8"/>
  <c r="CZ3" i="8"/>
  <c r="CW3" i="8"/>
  <c r="CT3" i="8"/>
  <c r="CQ3" i="8"/>
  <c r="CK3" i="8"/>
  <c r="BY3" i="8"/>
  <c r="BM3" i="8"/>
  <c r="DO35" i="8"/>
  <c r="D3" i="10"/>
  <c r="AB3" i="9"/>
  <c r="G48" i="9"/>
  <c r="J48" i="9"/>
  <c r="M48" i="9"/>
  <c r="P48" i="9"/>
  <c r="S48" i="9"/>
  <c r="V48" i="9"/>
  <c r="Y48" i="9"/>
  <c r="AB48" i="9"/>
  <c r="AE48" i="9"/>
  <c r="AH48" i="9"/>
  <c r="AK48" i="9"/>
  <c r="AN48" i="9"/>
  <c r="AQ48" i="9"/>
  <c r="AT48" i="9"/>
  <c r="AW48" i="9"/>
  <c r="AZ48" i="9"/>
  <c r="BC48" i="9"/>
  <c r="D48" i="9"/>
  <c r="H7" i="10"/>
  <c r="H8" i="10" s="1"/>
  <c r="F7" i="10"/>
  <c r="F8" i="10" s="1"/>
  <c r="E7" i="10"/>
  <c r="E8" i="10" s="1"/>
  <c r="D7" i="10"/>
  <c r="D8" i="10" s="1"/>
  <c r="AL48" i="12"/>
  <c r="C94" i="8"/>
  <c r="F94" i="8"/>
  <c r="I94" i="8"/>
  <c r="L94" i="8"/>
  <c r="O94" i="8"/>
  <c r="R94" i="8"/>
  <c r="U94" i="8"/>
  <c r="X94" i="8"/>
  <c r="AA94" i="8"/>
  <c r="AD94" i="8"/>
  <c r="AG94" i="8"/>
  <c r="AJ94" i="8"/>
  <c r="AM94" i="8"/>
  <c r="AP94" i="8"/>
  <c r="AS94" i="8"/>
  <c r="AV94" i="8"/>
  <c r="AY94" i="8"/>
  <c r="BB94" i="8"/>
  <c r="BE94" i="8"/>
  <c r="BH94" i="8"/>
  <c r="E4" i="12"/>
  <c r="F4" i="12"/>
  <c r="J4" i="12"/>
  <c r="Q4" i="12"/>
  <c r="S4" i="12"/>
  <c r="W4" i="12"/>
  <c r="I7" i="10"/>
  <c r="I8" i="10" s="1"/>
  <c r="AC4" i="12" s="1"/>
  <c r="J7" i="10"/>
  <c r="J8" i="10" s="1"/>
  <c r="AD4" i="12" s="1"/>
  <c r="K7" i="10"/>
  <c r="K8" i="10" s="1"/>
  <c r="AE4" i="12" s="1"/>
  <c r="L7" i="10"/>
  <c r="L8" i="10" s="1"/>
  <c r="AF4" i="12" s="1"/>
  <c r="M7" i="10"/>
  <c r="M8" i="10" s="1"/>
  <c r="AG4" i="12" s="1"/>
  <c r="N7" i="10"/>
  <c r="N8" i="10" s="1"/>
  <c r="AH4" i="12" s="1"/>
  <c r="O7" i="10"/>
  <c r="O8" i="10" s="1"/>
  <c r="AI4" i="12" s="1"/>
  <c r="P7" i="10"/>
  <c r="P8" i="10" s="1"/>
  <c r="AJ4" i="12" s="1"/>
  <c r="Q7" i="10"/>
  <c r="Q8" i="10" s="1"/>
  <c r="AK4" i="12" s="1"/>
  <c r="R7" i="10"/>
  <c r="R8" i="10" s="1"/>
  <c r="AL4" i="12" s="1"/>
  <c r="S7" i="10"/>
  <c r="S8" i="10" s="1"/>
  <c r="AM4" i="12" s="1"/>
  <c r="T7" i="10"/>
  <c r="T8" i="10" s="1"/>
  <c r="AN4" i="12" s="1"/>
  <c r="U7" i="10"/>
  <c r="U8" i="10" s="1"/>
  <c r="AO4" i="12" s="1"/>
  <c r="V7" i="10"/>
  <c r="V8" i="10" s="1"/>
  <c r="AP4" i="12" s="1"/>
  <c r="W7" i="10"/>
  <c r="W8" i="10" s="1"/>
  <c r="AQ4" i="12" s="1"/>
  <c r="CL1" i="11"/>
  <c r="M31" i="4"/>
  <c r="M34" i="4"/>
  <c r="L10" i="4"/>
  <c r="M38" i="4"/>
  <c r="M41" i="4"/>
  <c r="L1" i="11"/>
  <c r="FG1" i="11"/>
  <c r="FF1" i="11"/>
  <c r="FE1" i="11"/>
  <c r="FD1" i="11"/>
  <c r="FC1" i="11"/>
  <c r="FB1" i="11"/>
  <c r="FA1" i="11"/>
  <c r="EZ1" i="11"/>
  <c r="EY1" i="11"/>
  <c r="EX1" i="11"/>
  <c r="EW1" i="11"/>
  <c r="EV1" i="11"/>
  <c r="EU1" i="11"/>
  <c r="ET1" i="11"/>
  <c r="AX5" i="11"/>
  <c r="BD5" i="11"/>
  <c r="BF5" i="11"/>
  <c r="BH5" i="11"/>
  <c r="BJ5" i="11"/>
  <c r="BL5" i="11"/>
  <c r="BN5" i="11"/>
  <c r="BP5" i="11"/>
  <c r="BR5" i="11"/>
  <c r="BT5" i="11"/>
  <c r="BV5" i="11"/>
  <c r="BX5" i="11"/>
  <c r="BZ5" i="11"/>
  <c r="CB5" i="11"/>
  <c r="CD5" i="11"/>
  <c r="CF5" i="11"/>
  <c r="CH5" i="11"/>
  <c r="CJ5" i="11"/>
  <c r="CL5" i="11"/>
  <c r="CM5" i="11"/>
  <c r="CN5" i="11"/>
  <c r="CO5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AX6" i="11"/>
  <c r="BD6" i="11"/>
  <c r="BF6" i="11"/>
  <c r="BH6" i="11"/>
  <c r="BJ6" i="11"/>
  <c r="BL6" i="11"/>
  <c r="BN6" i="11"/>
  <c r="BP6" i="11"/>
  <c r="BR6" i="11"/>
  <c r="BT6" i="11"/>
  <c r="BV6" i="11"/>
  <c r="BX6" i="11"/>
  <c r="BZ6" i="11"/>
  <c r="CB6" i="11"/>
  <c r="CD6" i="11"/>
  <c r="CF6" i="11"/>
  <c r="CH6" i="11"/>
  <c r="CJ6" i="11"/>
  <c r="CL6" i="11"/>
  <c r="CM6" i="11"/>
  <c r="CN6" i="11"/>
  <c r="CO6" i="11"/>
  <c r="CP6" i="11"/>
  <c r="CQ6" i="11"/>
  <c r="CR6" i="11"/>
  <c r="CS6" i="11"/>
  <c r="CT6" i="11"/>
  <c r="CU6" i="11"/>
  <c r="CV6" i="11"/>
  <c r="CW6" i="11"/>
  <c r="CX6" i="11"/>
  <c r="CY6" i="11"/>
  <c r="CZ6" i="11"/>
  <c r="DA6" i="11"/>
  <c r="DB6" i="11"/>
  <c r="DC6" i="11"/>
  <c r="DD6" i="11"/>
  <c r="DE6" i="11"/>
  <c r="AX7" i="11"/>
  <c r="BD7" i="11"/>
  <c r="BF7" i="11"/>
  <c r="BH7" i="11"/>
  <c r="BJ7" i="11"/>
  <c r="BL7" i="11"/>
  <c r="BN7" i="11"/>
  <c r="BP7" i="11"/>
  <c r="BR7" i="11"/>
  <c r="BT7" i="11"/>
  <c r="BV7" i="11"/>
  <c r="BX7" i="11"/>
  <c r="BZ7" i="11"/>
  <c r="CB7" i="11"/>
  <c r="CD7" i="11"/>
  <c r="CF7" i="11"/>
  <c r="CH7" i="11"/>
  <c r="CJ7" i="11"/>
  <c r="CL7" i="11"/>
  <c r="CM7" i="11"/>
  <c r="CN7" i="11"/>
  <c r="CO7" i="11"/>
  <c r="CP7" i="11"/>
  <c r="CQ7" i="11"/>
  <c r="CR7" i="11"/>
  <c r="CS7" i="11"/>
  <c r="CT7" i="11"/>
  <c r="CU7" i="11"/>
  <c r="CV7" i="11"/>
  <c r="CW7" i="11"/>
  <c r="CX7" i="11"/>
  <c r="CY7" i="11"/>
  <c r="CZ7" i="11"/>
  <c r="DA7" i="11"/>
  <c r="DB7" i="11"/>
  <c r="DC7" i="11"/>
  <c r="DD7" i="11"/>
  <c r="DE7" i="11"/>
  <c r="AX8" i="11"/>
  <c r="BD8" i="11"/>
  <c r="BF8" i="11"/>
  <c r="BH8" i="11"/>
  <c r="BJ8" i="11"/>
  <c r="BL8" i="11"/>
  <c r="BN8" i="11"/>
  <c r="BP8" i="11"/>
  <c r="BR8" i="11"/>
  <c r="BT8" i="11"/>
  <c r="BV8" i="11"/>
  <c r="BX8" i="11"/>
  <c r="BZ8" i="11"/>
  <c r="CB8" i="11"/>
  <c r="CD8" i="11"/>
  <c r="CF8" i="11"/>
  <c r="CH8" i="11"/>
  <c r="CJ8" i="11"/>
  <c r="CL8" i="11"/>
  <c r="CM8" i="11"/>
  <c r="CN8" i="11"/>
  <c r="CO8" i="11"/>
  <c r="CP8" i="11"/>
  <c r="CQ8" i="11"/>
  <c r="CR8" i="11"/>
  <c r="CS8" i="11"/>
  <c r="CT8" i="11"/>
  <c r="CU8" i="11"/>
  <c r="CV8" i="11"/>
  <c r="CW8" i="11"/>
  <c r="CX8" i="11"/>
  <c r="CY8" i="11"/>
  <c r="CZ8" i="11"/>
  <c r="DA8" i="11"/>
  <c r="DB8" i="11"/>
  <c r="DC8" i="11"/>
  <c r="DD8" i="11"/>
  <c r="DE8" i="11"/>
  <c r="AX9" i="11"/>
  <c r="BD9" i="11"/>
  <c r="BF9" i="11"/>
  <c r="BH9" i="11"/>
  <c r="BJ9" i="11"/>
  <c r="BL9" i="11"/>
  <c r="BN9" i="11"/>
  <c r="BP9" i="11"/>
  <c r="BR9" i="11"/>
  <c r="BT9" i="11"/>
  <c r="BV9" i="11"/>
  <c r="BX9" i="11"/>
  <c r="BZ9" i="11"/>
  <c r="CB9" i="11"/>
  <c r="CD9" i="11"/>
  <c r="CF9" i="11"/>
  <c r="CH9" i="11"/>
  <c r="CJ9" i="11"/>
  <c r="CL9" i="11"/>
  <c r="CM9" i="11"/>
  <c r="CN9" i="11"/>
  <c r="CO9" i="11"/>
  <c r="CP9" i="11"/>
  <c r="CQ9" i="11"/>
  <c r="CR9" i="11"/>
  <c r="CS9" i="11"/>
  <c r="CT9" i="11"/>
  <c r="CU9" i="11"/>
  <c r="CV9" i="11"/>
  <c r="CW9" i="11"/>
  <c r="CX9" i="11"/>
  <c r="CY9" i="11"/>
  <c r="CZ9" i="11"/>
  <c r="DA9" i="11"/>
  <c r="DB9" i="11"/>
  <c r="DC9" i="11"/>
  <c r="DD9" i="11"/>
  <c r="DE9" i="11"/>
  <c r="AX10" i="11"/>
  <c r="BD10" i="11"/>
  <c r="BF10" i="11"/>
  <c r="BH10" i="11"/>
  <c r="BJ10" i="11"/>
  <c r="BL10" i="11"/>
  <c r="BN10" i="11"/>
  <c r="BP10" i="11"/>
  <c r="BR10" i="11"/>
  <c r="BT10" i="11"/>
  <c r="BV10" i="11"/>
  <c r="BX10" i="11"/>
  <c r="BZ10" i="11"/>
  <c r="CB10" i="11"/>
  <c r="CD10" i="11"/>
  <c r="CF10" i="11"/>
  <c r="CH10" i="11"/>
  <c r="CJ10" i="11"/>
  <c r="CL10" i="11"/>
  <c r="CM10" i="11"/>
  <c r="CN10" i="11"/>
  <c r="CO10" i="11"/>
  <c r="CP10" i="11"/>
  <c r="CQ10" i="11"/>
  <c r="CR10" i="11"/>
  <c r="CS10" i="11"/>
  <c r="CT10" i="11"/>
  <c r="CU10" i="11"/>
  <c r="CV10" i="11"/>
  <c r="CW10" i="11"/>
  <c r="CX10" i="11"/>
  <c r="CY10" i="11"/>
  <c r="CZ10" i="11"/>
  <c r="DA10" i="11"/>
  <c r="DB10" i="11"/>
  <c r="DC10" i="11"/>
  <c r="DD10" i="11"/>
  <c r="DE10" i="11"/>
  <c r="AX11" i="11"/>
  <c r="AZ11" i="11"/>
  <c r="BB11" i="11"/>
  <c r="BD11" i="11"/>
  <c r="BF11" i="11"/>
  <c r="BH11" i="11"/>
  <c r="BJ11" i="11"/>
  <c r="BL11" i="11"/>
  <c r="BN11" i="11"/>
  <c r="BP11" i="11"/>
  <c r="BR11" i="11"/>
  <c r="BT11" i="11"/>
  <c r="BV11" i="11"/>
  <c r="BX11" i="11"/>
  <c r="BZ11" i="11"/>
  <c r="CB11" i="11"/>
  <c r="CD11" i="11"/>
  <c r="CF11" i="11"/>
  <c r="CH11" i="11"/>
  <c r="CJ11" i="11"/>
  <c r="CL11" i="11"/>
  <c r="CM11" i="11"/>
  <c r="CN11" i="11"/>
  <c r="CO11" i="11"/>
  <c r="CP11" i="11"/>
  <c r="CQ11" i="11"/>
  <c r="CR11" i="11"/>
  <c r="CS11" i="11"/>
  <c r="CT11" i="11"/>
  <c r="CU11" i="11"/>
  <c r="CV11" i="11"/>
  <c r="CW11" i="11"/>
  <c r="CX11" i="11"/>
  <c r="CY11" i="11"/>
  <c r="CZ11" i="11"/>
  <c r="DA11" i="11"/>
  <c r="DB11" i="11"/>
  <c r="DC11" i="11"/>
  <c r="DD11" i="11"/>
  <c r="DE11" i="11"/>
  <c r="AX12" i="11"/>
  <c r="AZ12" i="11"/>
  <c r="BB12" i="11"/>
  <c r="BD12" i="11"/>
  <c r="BF12" i="11"/>
  <c r="BH12" i="11"/>
  <c r="BJ12" i="11"/>
  <c r="BL12" i="11"/>
  <c r="BN12" i="11"/>
  <c r="BP12" i="11"/>
  <c r="BR12" i="11"/>
  <c r="BT12" i="11"/>
  <c r="BV12" i="11"/>
  <c r="BX12" i="11"/>
  <c r="BZ12" i="11"/>
  <c r="CB12" i="11"/>
  <c r="CD12" i="11"/>
  <c r="CF12" i="11"/>
  <c r="CH12" i="11"/>
  <c r="CJ12" i="11"/>
  <c r="CL12" i="11"/>
  <c r="CM12" i="11"/>
  <c r="CN12" i="11"/>
  <c r="CO12" i="11"/>
  <c r="CP12" i="11"/>
  <c r="CQ12" i="11"/>
  <c r="CR12" i="11"/>
  <c r="CS12" i="11"/>
  <c r="CT12" i="11"/>
  <c r="CU12" i="11"/>
  <c r="CV12" i="11"/>
  <c r="CW12" i="11"/>
  <c r="CX12" i="11"/>
  <c r="CY12" i="11"/>
  <c r="CZ12" i="11"/>
  <c r="DA12" i="11"/>
  <c r="DB12" i="11"/>
  <c r="DC12" i="11"/>
  <c r="DD12" i="11"/>
  <c r="DE12" i="11"/>
  <c r="AX13" i="11"/>
  <c r="AZ13" i="11"/>
  <c r="BB13" i="11"/>
  <c r="BD13" i="11"/>
  <c r="BF13" i="11"/>
  <c r="BH13" i="11"/>
  <c r="BJ13" i="11"/>
  <c r="BL13" i="11"/>
  <c r="BN13" i="11"/>
  <c r="BP13" i="11"/>
  <c r="BR13" i="11"/>
  <c r="BT13" i="11"/>
  <c r="BV13" i="11"/>
  <c r="BX13" i="11"/>
  <c r="BZ13" i="11"/>
  <c r="CB13" i="11"/>
  <c r="CD13" i="11"/>
  <c r="CF13" i="11"/>
  <c r="CH13" i="11"/>
  <c r="CJ13" i="11"/>
  <c r="CL13" i="11"/>
  <c r="CM13" i="11"/>
  <c r="CN13" i="11"/>
  <c r="CO13" i="11"/>
  <c r="CP13" i="11"/>
  <c r="CQ13" i="11"/>
  <c r="CR13" i="11"/>
  <c r="CS13" i="11"/>
  <c r="CT13" i="11"/>
  <c r="CU13" i="11"/>
  <c r="CV13" i="11"/>
  <c r="CW13" i="11"/>
  <c r="CX13" i="11"/>
  <c r="CY13" i="11"/>
  <c r="CZ13" i="11"/>
  <c r="DA13" i="11"/>
  <c r="DB13" i="11"/>
  <c r="DC13" i="11"/>
  <c r="DD13" i="11"/>
  <c r="DE13" i="11"/>
  <c r="AX14" i="11"/>
  <c r="AZ14" i="11"/>
  <c r="BB14" i="11"/>
  <c r="BD14" i="11"/>
  <c r="BF14" i="11"/>
  <c r="BH14" i="11"/>
  <c r="BJ14" i="11"/>
  <c r="BL14" i="11"/>
  <c r="BN14" i="11"/>
  <c r="BP14" i="11"/>
  <c r="BR14" i="11"/>
  <c r="BT14" i="11"/>
  <c r="BV14" i="11"/>
  <c r="BX14" i="11"/>
  <c r="BZ14" i="11"/>
  <c r="CB14" i="11"/>
  <c r="CD14" i="11"/>
  <c r="CF14" i="11"/>
  <c r="CH14" i="11"/>
  <c r="CJ14" i="11"/>
  <c r="CL14" i="11"/>
  <c r="CM14" i="11"/>
  <c r="CN14" i="11"/>
  <c r="CO14" i="11"/>
  <c r="CP14" i="11"/>
  <c r="CQ14" i="11"/>
  <c r="CR14" i="11"/>
  <c r="CS14" i="11"/>
  <c r="CT14" i="11"/>
  <c r="CU14" i="11"/>
  <c r="CV14" i="11"/>
  <c r="CW14" i="11"/>
  <c r="CX14" i="11"/>
  <c r="CY14" i="11"/>
  <c r="CZ14" i="11"/>
  <c r="DA14" i="11"/>
  <c r="DB14" i="11"/>
  <c r="DC14" i="11"/>
  <c r="DD14" i="11"/>
  <c r="DE14" i="11"/>
  <c r="AX15" i="11"/>
  <c r="AZ15" i="11"/>
  <c r="BB15" i="11"/>
  <c r="BD15" i="11"/>
  <c r="BF15" i="11"/>
  <c r="BH15" i="11"/>
  <c r="BJ15" i="11"/>
  <c r="BL15" i="11"/>
  <c r="BN15" i="11"/>
  <c r="BP15" i="11"/>
  <c r="BR15" i="11"/>
  <c r="BT15" i="11"/>
  <c r="BV15" i="11"/>
  <c r="BX15" i="11"/>
  <c r="BZ15" i="11"/>
  <c r="CB15" i="11"/>
  <c r="CD15" i="11"/>
  <c r="CF15" i="11"/>
  <c r="CH15" i="11"/>
  <c r="CJ15" i="11"/>
  <c r="CL15" i="11"/>
  <c r="CM15" i="11"/>
  <c r="CN15" i="11"/>
  <c r="CO15" i="11"/>
  <c r="CP15" i="11"/>
  <c r="CQ15" i="11"/>
  <c r="CR15" i="11"/>
  <c r="CS15" i="11"/>
  <c r="CT15" i="11"/>
  <c r="CU15" i="11"/>
  <c r="CV15" i="11"/>
  <c r="CW15" i="11"/>
  <c r="CX15" i="11"/>
  <c r="CY15" i="11"/>
  <c r="CZ15" i="11"/>
  <c r="DA15" i="11"/>
  <c r="DB15" i="11"/>
  <c r="DC15" i="11"/>
  <c r="DD15" i="11"/>
  <c r="DE15" i="11"/>
  <c r="AX16" i="11"/>
  <c r="AZ16" i="11"/>
  <c r="BB16" i="11"/>
  <c r="BD16" i="11"/>
  <c r="BF16" i="11"/>
  <c r="BH16" i="11"/>
  <c r="BJ16" i="11"/>
  <c r="BL16" i="11"/>
  <c r="BN16" i="11"/>
  <c r="BP16" i="11"/>
  <c r="BR16" i="11"/>
  <c r="BT16" i="11"/>
  <c r="BV16" i="11"/>
  <c r="BX16" i="11"/>
  <c r="BZ16" i="11"/>
  <c r="CB16" i="11"/>
  <c r="CD16" i="11"/>
  <c r="CF16" i="11"/>
  <c r="CH16" i="11"/>
  <c r="CJ16" i="11"/>
  <c r="CL16" i="11"/>
  <c r="CM16" i="11"/>
  <c r="CN16" i="11"/>
  <c r="CO16" i="11"/>
  <c r="CP16" i="11"/>
  <c r="CQ16" i="11"/>
  <c r="CR16" i="11"/>
  <c r="CS16" i="11"/>
  <c r="CT16" i="11"/>
  <c r="CU16" i="11"/>
  <c r="CV16" i="11"/>
  <c r="CW16" i="11"/>
  <c r="CX16" i="11"/>
  <c r="CY16" i="11"/>
  <c r="CZ16" i="11"/>
  <c r="DA16" i="11"/>
  <c r="DB16" i="11"/>
  <c r="DC16" i="11"/>
  <c r="DD16" i="11"/>
  <c r="DE16" i="11"/>
  <c r="AX17" i="11"/>
  <c r="AZ17" i="11"/>
  <c r="BB17" i="11"/>
  <c r="BD17" i="11"/>
  <c r="BF17" i="11"/>
  <c r="BH17" i="11"/>
  <c r="BJ17" i="11"/>
  <c r="BL17" i="11"/>
  <c r="BN17" i="11"/>
  <c r="BP17" i="11"/>
  <c r="BR17" i="11"/>
  <c r="BT17" i="11"/>
  <c r="BV17" i="11"/>
  <c r="BX17" i="11"/>
  <c r="BZ17" i="11"/>
  <c r="CB17" i="11"/>
  <c r="CD17" i="11"/>
  <c r="CF17" i="11"/>
  <c r="CH17" i="11"/>
  <c r="CJ17" i="11"/>
  <c r="CL17" i="11"/>
  <c r="CM17" i="11"/>
  <c r="CN17" i="11"/>
  <c r="CO17" i="11"/>
  <c r="CP17" i="11"/>
  <c r="CQ17" i="11"/>
  <c r="CR17" i="11"/>
  <c r="CS17" i="11"/>
  <c r="CT17" i="11"/>
  <c r="CU17" i="11"/>
  <c r="CV17" i="11"/>
  <c r="CW17" i="11"/>
  <c r="CX17" i="11"/>
  <c r="CY17" i="11"/>
  <c r="CZ17" i="11"/>
  <c r="DA17" i="11"/>
  <c r="DB17" i="11"/>
  <c r="DC17" i="11"/>
  <c r="DD17" i="11"/>
  <c r="DE17" i="11"/>
  <c r="AX18" i="11"/>
  <c r="AZ18" i="11"/>
  <c r="BB18" i="11"/>
  <c r="BD18" i="11"/>
  <c r="BF18" i="11"/>
  <c r="BH18" i="11"/>
  <c r="BJ18" i="11"/>
  <c r="BL18" i="11"/>
  <c r="BN18" i="11"/>
  <c r="BP18" i="11"/>
  <c r="BR18" i="11"/>
  <c r="BT18" i="11"/>
  <c r="BV18" i="11"/>
  <c r="BX18" i="11"/>
  <c r="BZ18" i="11"/>
  <c r="CB18" i="11"/>
  <c r="CD18" i="11"/>
  <c r="CF18" i="11"/>
  <c r="CH18" i="11"/>
  <c r="CJ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AX19" i="11"/>
  <c r="AZ19" i="11"/>
  <c r="BB19" i="11"/>
  <c r="BD19" i="11"/>
  <c r="BF19" i="11"/>
  <c r="BH19" i="11"/>
  <c r="BJ19" i="11"/>
  <c r="BL19" i="11"/>
  <c r="BN19" i="11"/>
  <c r="BP19" i="11"/>
  <c r="BR19" i="11"/>
  <c r="BT19" i="11"/>
  <c r="BV19" i="11"/>
  <c r="BX19" i="11"/>
  <c r="BZ19" i="11"/>
  <c r="CB19" i="11"/>
  <c r="CD19" i="11"/>
  <c r="CF19" i="11"/>
  <c r="CH19" i="11"/>
  <c r="CJ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AX20" i="11"/>
  <c r="AZ20" i="11"/>
  <c r="BB20" i="11"/>
  <c r="BD20" i="11"/>
  <c r="BF20" i="11"/>
  <c r="BH20" i="11"/>
  <c r="BJ20" i="11"/>
  <c r="BL20" i="11"/>
  <c r="BN20" i="11"/>
  <c r="BP20" i="11"/>
  <c r="BR20" i="11"/>
  <c r="BT20" i="11"/>
  <c r="BV20" i="11"/>
  <c r="BX20" i="11"/>
  <c r="BZ20" i="11"/>
  <c r="CB20" i="11"/>
  <c r="CD20" i="11"/>
  <c r="CF20" i="11"/>
  <c r="CH20" i="11"/>
  <c r="CJ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DD20" i="11"/>
  <c r="DE20" i="11"/>
  <c r="AX21" i="11"/>
  <c r="AZ21" i="11"/>
  <c r="BB21" i="11"/>
  <c r="BD21" i="11"/>
  <c r="BF21" i="11"/>
  <c r="BH21" i="11"/>
  <c r="BJ21" i="11"/>
  <c r="BL21" i="11"/>
  <c r="BN21" i="11"/>
  <c r="BP21" i="11"/>
  <c r="BR21" i="11"/>
  <c r="BT21" i="11"/>
  <c r="BV21" i="11"/>
  <c r="BX21" i="11"/>
  <c r="BZ21" i="11"/>
  <c r="CB21" i="11"/>
  <c r="CD21" i="11"/>
  <c r="CF21" i="11"/>
  <c r="CH21" i="11"/>
  <c r="CJ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AX22" i="11"/>
  <c r="AZ22" i="11"/>
  <c r="BB22" i="11"/>
  <c r="BD22" i="11"/>
  <c r="BF22" i="11"/>
  <c r="BH22" i="11"/>
  <c r="BJ22" i="11"/>
  <c r="BL22" i="11"/>
  <c r="BN22" i="11"/>
  <c r="BP22" i="11"/>
  <c r="BR22" i="11"/>
  <c r="BT22" i="11"/>
  <c r="BV22" i="11"/>
  <c r="BX22" i="11"/>
  <c r="BZ22" i="11"/>
  <c r="CB22" i="11"/>
  <c r="CD22" i="11"/>
  <c r="CF22" i="11"/>
  <c r="CH22" i="11"/>
  <c r="CJ22" i="11"/>
  <c r="CL22" i="11"/>
  <c r="CM22" i="11"/>
  <c r="CN22" i="11"/>
  <c r="CO22" i="11"/>
  <c r="CP22" i="11"/>
  <c r="CQ22" i="11"/>
  <c r="CR22" i="11"/>
  <c r="CS22" i="11"/>
  <c r="CT22" i="11"/>
  <c r="CU22" i="11"/>
  <c r="CV22" i="11"/>
  <c r="CW22" i="11"/>
  <c r="CX22" i="11"/>
  <c r="CY22" i="11"/>
  <c r="CZ22" i="11"/>
  <c r="DA22" i="11"/>
  <c r="DB22" i="11"/>
  <c r="DC22" i="11"/>
  <c r="DD22" i="11"/>
  <c r="DE22" i="11"/>
  <c r="AX23" i="11"/>
  <c r="AZ23" i="11"/>
  <c r="BB23" i="11"/>
  <c r="BD23" i="11"/>
  <c r="BF23" i="11"/>
  <c r="BH23" i="11"/>
  <c r="BJ23" i="11"/>
  <c r="BL23" i="11"/>
  <c r="BN23" i="11"/>
  <c r="BP23" i="11"/>
  <c r="BR23" i="11"/>
  <c r="BT23" i="11"/>
  <c r="BV23" i="11"/>
  <c r="BX23" i="11"/>
  <c r="BZ23" i="11"/>
  <c r="CB23" i="11"/>
  <c r="CD23" i="11"/>
  <c r="CF23" i="11"/>
  <c r="CH23" i="11"/>
  <c r="CJ23" i="11"/>
  <c r="CL23" i="11"/>
  <c r="CM23" i="11"/>
  <c r="CN23" i="11"/>
  <c r="CO23" i="11"/>
  <c r="CP23" i="11"/>
  <c r="CQ23" i="11"/>
  <c r="CR23" i="11"/>
  <c r="CS23" i="11"/>
  <c r="CT23" i="11"/>
  <c r="CU23" i="11"/>
  <c r="CV23" i="11"/>
  <c r="CW23" i="11"/>
  <c r="CX23" i="11"/>
  <c r="CY23" i="11"/>
  <c r="CZ23" i="11"/>
  <c r="DA23" i="11"/>
  <c r="DB23" i="11"/>
  <c r="DC23" i="11"/>
  <c r="DD23" i="11"/>
  <c r="DE23" i="11"/>
  <c r="AX24" i="11"/>
  <c r="AZ24" i="11"/>
  <c r="BB24" i="11"/>
  <c r="BD24" i="11"/>
  <c r="BF24" i="11"/>
  <c r="BH24" i="11"/>
  <c r="BJ24" i="11"/>
  <c r="BL24" i="11"/>
  <c r="BN24" i="11"/>
  <c r="BP24" i="11"/>
  <c r="BR24" i="11"/>
  <c r="BT24" i="11"/>
  <c r="BV24" i="11"/>
  <c r="BX24" i="11"/>
  <c r="BZ24" i="11"/>
  <c r="CB24" i="11"/>
  <c r="CD24" i="11"/>
  <c r="CF24" i="11"/>
  <c r="CH24" i="11"/>
  <c r="CJ24" i="11"/>
  <c r="CL24" i="11"/>
  <c r="CM24" i="11"/>
  <c r="CN24" i="11"/>
  <c r="CO24" i="11"/>
  <c r="CP24" i="11"/>
  <c r="CQ24" i="11"/>
  <c r="CR24" i="11"/>
  <c r="CS24" i="11"/>
  <c r="CT24" i="11"/>
  <c r="CU24" i="11"/>
  <c r="CV24" i="11"/>
  <c r="CW24" i="11"/>
  <c r="CX24" i="11"/>
  <c r="CY24" i="11"/>
  <c r="CZ24" i="11"/>
  <c r="DA24" i="11"/>
  <c r="DB24" i="11"/>
  <c r="DC24" i="11"/>
  <c r="DD24" i="11"/>
  <c r="DE24" i="11"/>
  <c r="AX25" i="11"/>
  <c r="AZ25" i="11"/>
  <c r="BB25" i="11"/>
  <c r="BD25" i="11"/>
  <c r="BF25" i="11"/>
  <c r="BH25" i="11"/>
  <c r="BJ25" i="11"/>
  <c r="BL25" i="11"/>
  <c r="BN25" i="11"/>
  <c r="BP25" i="11"/>
  <c r="BR25" i="11"/>
  <c r="BT25" i="11"/>
  <c r="BV25" i="11"/>
  <c r="BX25" i="11"/>
  <c r="BZ25" i="11"/>
  <c r="CB25" i="11"/>
  <c r="CD25" i="11"/>
  <c r="CF25" i="11"/>
  <c r="CH25" i="11"/>
  <c r="CJ25" i="11"/>
  <c r="CL25" i="11"/>
  <c r="CM25" i="11"/>
  <c r="CN25" i="11"/>
  <c r="CO25" i="11"/>
  <c r="CP25" i="11"/>
  <c r="CQ25" i="11"/>
  <c r="CR25" i="11"/>
  <c r="CS25" i="11"/>
  <c r="CT25" i="11"/>
  <c r="CU25" i="11"/>
  <c r="CV25" i="11"/>
  <c r="CW25" i="11"/>
  <c r="CX25" i="11"/>
  <c r="CY25" i="11"/>
  <c r="CZ25" i="11"/>
  <c r="DA25" i="11"/>
  <c r="DB25" i="11"/>
  <c r="DC25" i="11"/>
  <c r="DD25" i="11"/>
  <c r="DE25" i="11"/>
  <c r="AX26" i="11"/>
  <c r="AZ26" i="11"/>
  <c r="BB26" i="11"/>
  <c r="BD26" i="11"/>
  <c r="BF26" i="11"/>
  <c r="BH26" i="11"/>
  <c r="BJ26" i="11"/>
  <c r="BL26" i="11"/>
  <c r="BN26" i="11"/>
  <c r="BP26" i="11"/>
  <c r="BR26" i="11"/>
  <c r="BT26" i="11"/>
  <c r="BV26" i="11"/>
  <c r="BX26" i="11"/>
  <c r="BZ26" i="11"/>
  <c r="CB26" i="11"/>
  <c r="CD26" i="11"/>
  <c r="CF26" i="11"/>
  <c r="CH26" i="11"/>
  <c r="CJ26" i="11"/>
  <c r="CL26" i="11"/>
  <c r="CM26" i="11"/>
  <c r="CN26" i="11"/>
  <c r="CO26" i="11"/>
  <c r="CP26" i="11"/>
  <c r="CQ26" i="11"/>
  <c r="CR26" i="11"/>
  <c r="CS26" i="11"/>
  <c r="CT26" i="11"/>
  <c r="CU26" i="11"/>
  <c r="CV26" i="11"/>
  <c r="CW26" i="11"/>
  <c r="CX26" i="11"/>
  <c r="CY26" i="11"/>
  <c r="CZ26" i="11"/>
  <c r="DA26" i="11"/>
  <c r="DB26" i="11"/>
  <c r="DC26" i="11"/>
  <c r="DD26" i="11"/>
  <c r="DE26" i="11"/>
  <c r="AX27" i="11"/>
  <c r="AZ27" i="11"/>
  <c r="BB27" i="11"/>
  <c r="BD27" i="11"/>
  <c r="BF27" i="11"/>
  <c r="BH27" i="11"/>
  <c r="BJ27" i="11"/>
  <c r="BL27" i="11"/>
  <c r="BN27" i="11"/>
  <c r="BP27" i="11"/>
  <c r="BR27" i="11"/>
  <c r="BT27" i="11"/>
  <c r="BV27" i="11"/>
  <c r="BX27" i="11"/>
  <c r="BZ27" i="11"/>
  <c r="CB27" i="11"/>
  <c r="CD27" i="11"/>
  <c r="CF27" i="11"/>
  <c r="CH27" i="11"/>
  <c r="CJ27" i="11"/>
  <c r="CL27" i="11"/>
  <c r="CM27" i="11"/>
  <c r="CN27" i="11"/>
  <c r="CO27" i="11"/>
  <c r="CP27" i="11"/>
  <c r="CQ27" i="11"/>
  <c r="CR27" i="11"/>
  <c r="CS27" i="11"/>
  <c r="CT27" i="11"/>
  <c r="CU27" i="11"/>
  <c r="CV27" i="11"/>
  <c r="CW27" i="11"/>
  <c r="CX27" i="11"/>
  <c r="CY27" i="11"/>
  <c r="CZ27" i="11"/>
  <c r="DA27" i="11"/>
  <c r="DB27" i="11"/>
  <c r="DC27" i="11"/>
  <c r="DD27" i="11"/>
  <c r="DE27" i="11"/>
  <c r="AX28" i="11"/>
  <c r="AZ28" i="11"/>
  <c r="BB28" i="11"/>
  <c r="BD28" i="11"/>
  <c r="BF28" i="11"/>
  <c r="BH28" i="11"/>
  <c r="BJ28" i="11"/>
  <c r="BL28" i="11"/>
  <c r="BN28" i="11"/>
  <c r="BP28" i="11"/>
  <c r="BR28" i="11"/>
  <c r="BT28" i="11"/>
  <c r="BV28" i="11"/>
  <c r="BX28" i="11"/>
  <c r="BZ28" i="11"/>
  <c r="CB28" i="11"/>
  <c r="CD28" i="11"/>
  <c r="CF28" i="11"/>
  <c r="CH28" i="11"/>
  <c r="CJ28" i="11"/>
  <c r="CL28" i="11"/>
  <c r="CM28" i="11"/>
  <c r="CN28" i="11"/>
  <c r="CO28" i="11"/>
  <c r="CP28" i="11"/>
  <c r="CQ28" i="11"/>
  <c r="CR28" i="11"/>
  <c r="CS28" i="11"/>
  <c r="CT28" i="11"/>
  <c r="CU28" i="11"/>
  <c r="CV28" i="11"/>
  <c r="CW28" i="11"/>
  <c r="CX28" i="11"/>
  <c r="CY28" i="11"/>
  <c r="CZ28" i="11"/>
  <c r="DA28" i="11"/>
  <c r="DB28" i="11"/>
  <c r="DC28" i="11"/>
  <c r="DD28" i="11"/>
  <c r="DE28" i="11"/>
  <c r="AX29" i="11"/>
  <c r="AZ29" i="11"/>
  <c r="BB29" i="11"/>
  <c r="BD29" i="11"/>
  <c r="BF29" i="11"/>
  <c r="BH29" i="11"/>
  <c r="BJ29" i="11"/>
  <c r="BL29" i="11"/>
  <c r="BN29" i="11"/>
  <c r="BP29" i="11"/>
  <c r="BR29" i="11"/>
  <c r="BT29" i="11"/>
  <c r="BV29" i="11"/>
  <c r="BX29" i="11"/>
  <c r="BZ29" i="11"/>
  <c r="CB29" i="11"/>
  <c r="CD29" i="11"/>
  <c r="CF29" i="11"/>
  <c r="CH29" i="11"/>
  <c r="CJ29" i="11"/>
  <c r="CL29" i="11"/>
  <c r="CM29" i="11"/>
  <c r="CN29" i="11"/>
  <c r="CO29" i="11"/>
  <c r="CP29" i="11"/>
  <c r="CQ29" i="11"/>
  <c r="CR29" i="11"/>
  <c r="CS29" i="11"/>
  <c r="CT29" i="11"/>
  <c r="CU29" i="11"/>
  <c r="CV29" i="11"/>
  <c r="CW29" i="11"/>
  <c r="CX29" i="11"/>
  <c r="CY29" i="11"/>
  <c r="CZ29" i="11"/>
  <c r="DA29" i="11"/>
  <c r="DB29" i="11"/>
  <c r="DC29" i="11"/>
  <c r="DD29" i="11"/>
  <c r="DE29" i="11"/>
  <c r="AX30" i="11"/>
  <c r="AZ30" i="11"/>
  <c r="BB30" i="11"/>
  <c r="BD30" i="11"/>
  <c r="BF30" i="11"/>
  <c r="BH30" i="11"/>
  <c r="BJ30" i="11"/>
  <c r="BL30" i="11"/>
  <c r="BN30" i="11"/>
  <c r="BP30" i="11"/>
  <c r="BR30" i="11"/>
  <c r="BT30" i="11"/>
  <c r="BV30" i="11"/>
  <c r="BX30" i="11"/>
  <c r="BZ30" i="11"/>
  <c r="CB30" i="11"/>
  <c r="CD30" i="11"/>
  <c r="CF30" i="11"/>
  <c r="CH30" i="11"/>
  <c r="CJ30" i="11"/>
  <c r="CL30" i="11"/>
  <c r="CM30" i="11"/>
  <c r="CN30" i="11"/>
  <c r="CO30" i="11"/>
  <c r="CP30" i="11"/>
  <c r="CQ30" i="11"/>
  <c r="CR30" i="11"/>
  <c r="CS30" i="11"/>
  <c r="CT30" i="11"/>
  <c r="CU30" i="11"/>
  <c r="CV30" i="11"/>
  <c r="CW30" i="11"/>
  <c r="CX30" i="11"/>
  <c r="CY30" i="11"/>
  <c r="CZ30" i="11"/>
  <c r="DA30" i="11"/>
  <c r="DB30" i="11"/>
  <c r="DC30" i="11"/>
  <c r="DD30" i="11"/>
  <c r="DE30" i="11"/>
  <c r="AX31" i="11"/>
  <c r="AZ31" i="11"/>
  <c r="BB31" i="11"/>
  <c r="BD31" i="11"/>
  <c r="BF31" i="11"/>
  <c r="BH31" i="11"/>
  <c r="BJ31" i="11"/>
  <c r="BL31" i="11"/>
  <c r="BN31" i="11"/>
  <c r="BP31" i="11"/>
  <c r="BR31" i="11"/>
  <c r="BT31" i="11"/>
  <c r="BV31" i="11"/>
  <c r="BX31" i="11"/>
  <c r="BZ31" i="11"/>
  <c r="CB31" i="11"/>
  <c r="CD31" i="11"/>
  <c r="CF31" i="11"/>
  <c r="CH31" i="11"/>
  <c r="CJ31" i="11"/>
  <c r="CL31" i="11"/>
  <c r="CM31" i="11"/>
  <c r="CN31" i="11"/>
  <c r="CO31" i="11"/>
  <c r="CP31" i="11"/>
  <c r="CQ31" i="11"/>
  <c r="CR31" i="11"/>
  <c r="CS31" i="11"/>
  <c r="CT31" i="11"/>
  <c r="CU31" i="11"/>
  <c r="CV31" i="11"/>
  <c r="CW31" i="11"/>
  <c r="CX31" i="11"/>
  <c r="CY31" i="11"/>
  <c r="CZ31" i="11"/>
  <c r="DA31" i="11"/>
  <c r="DB31" i="11"/>
  <c r="DC31" i="11"/>
  <c r="DD31" i="11"/>
  <c r="DE31" i="11"/>
  <c r="AX32" i="11"/>
  <c r="AZ32" i="11"/>
  <c r="BB32" i="11"/>
  <c r="BD32" i="11"/>
  <c r="BF32" i="11"/>
  <c r="BH32" i="11"/>
  <c r="BJ32" i="11"/>
  <c r="BL32" i="11"/>
  <c r="BN32" i="11"/>
  <c r="BP32" i="11"/>
  <c r="BR32" i="11"/>
  <c r="BT32" i="11"/>
  <c r="BV32" i="11"/>
  <c r="BX32" i="11"/>
  <c r="BZ32" i="11"/>
  <c r="CB32" i="11"/>
  <c r="CD32" i="11"/>
  <c r="CF32" i="11"/>
  <c r="CH32" i="11"/>
  <c r="CJ32" i="11"/>
  <c r="CL32" i="11"/>
  <c r="CM32" i="11"/>
  <c r="CN32" i="11"/>
  <c r="CO32" i="11"/>
  <c r="CP32" i="11"/>
  <c r="CQ32" i="11"/>
  <c r="CR32" i="11"/>
  <c r="CS32" i="11"/>
  <c r="CT32" i="11"/>
  <c r="CU32" i="11"/>
  <c r="CV32" i="11"/>
  <c r="CW32" i="11"/>
  <c r="CX32" i="11"/>
  <c r="CY32" i="11"/>
  <c r="CZ32" i="11"/>
  <c r="DA32" i="11"/>
  <c r="DB32" i="11"/>
  <c r="DC32" i="11"/>
  <c r="DD32" i="11"/>
  <c r="DE32" i="11"/>
  <c r="AX33" i="11"/>
  <c r="AZ33" i="11"/>
  <c r="BB33" i="11"/>
  <c r="BD33" i="11"/>
  <c r="BF33" i="11"/>
  <c r="BH33" i="11"/>
  <c r="BJ33" i="11"/>
  <c r="BL33" i="11"/>
  <c r="BN33" i="11"/>
  <c r="BP33" i="11"/>
  <c r="BR33" i="11"/>
  <c r="BT33" i="11"/>
  <c r="BV33" i="11"/>
  <c r="BX33" i="11"/>
  <c r="BZ33" i="11"/>
  <c r="CB33" i="11"/>
  <c r="CD33" i="11"/>
  <c r="CF33" i="11"/>
  <c r="CH33" i="11"/>
  <c r="CJ33" i="11"/>
  <c r="CL33" i="11"/>
  <c r="CM33" i="11"/>
  <c r="CN33" i="11"/>
  <c r="CO33" i="11"/>
  <c r="CP33" i="11"/>
  <c r="CQ33" i="11"/>
  <c r="CR33" i="11"/>
  <c r="CS33" i="11"/>
  <c r="CT33" i="11"/>
  <c r="CU33" i="11"/>
  <c r="CV33" i="11"/>
  <c r="CW33" i="11"/>
  <c r="CX33" i="11"/>
  <c r="CY33" i="11"/>
  <c r="CZ33" i="11"/>
  <c r="DA33" i="11"/>
  <c r="DB33" i="11"/>
  <c r="DC33" i="11"/>
  <c r="DD33" i="11"/>
  <c r="DE33" i="11"/>
  <c r="AX34" i="11"/>
  <c r="AZ34" i="11"/>
  <c r="BB34" i="11"/>
  <c r="BD34" i="11"/>
  <c r="BF34" i="11"/>
  <c r="BH34" i="11"/>
  <c r="BJ34" i="11"/>
  <c r="BL34" i="11"/>
  <c r="BN34" i="11"/>
  <c r="BP34" i="11"/>
  <c r="BR34" i="11"/>
  <c r="BT34" i="11"/>
  <c r="BV34" i="11"/>
  <c r="BX34" i="11"/>
  <c r="BZ34" i="11"/>
  <c r="CB34" i="11"/>
  <c r="CD34" i="11"/>
  <c r="CF34" i="11"/>
  <c r="CH34" i="11"/>
  <c r="CJ34" i="11"/>
  <c r="CL34" i="11"/>
  <c r="CM34" i="11"/>
  <c r="CN34" i="11"/>
  <c r="CO34" i="11"/>
  <c r="CP34" i="11"/>
  <c r="CQ34" i="11"/>
  <c r="CR34" i="11"/>
  <c r="CS34" i="11"/>
  <c r="CT34" i="11"/>
  <c r="CU34" i="11"/>
  <c r="CV34" i="11"/>
  <c r="CW34" i="11"/>
  <c r="CX34" i="11"/>
  <c r="CY34" i="11"/>
  <c r="CZ34" i="11"/>
  <c r="DA34" i="11"/>
  <c r="DB34" i="11"/>
  <c r="DC34" i="11"/>
  <c r="DD34" i="11"/>
  <c r="DE34" i="11"/>
  <c r="AX35" i="11"/>
  <c r="AZ35" i="11"/>
  <c r="BB35" i="11"/>
  <c r="BD35" i="11"/>
  <c r="BF35" i="11"/>
  <c r="BH35" i="11"/>
  <c r="BJ35" i="11"/>
  <c r="BL35" i="11"/>
  <c r="BN35" i="11"/>
  <c r="BP35" i="11"/>
  <c r="BR35" i="11"/>
  <c r="BT35" i="11"/>
  <c r="BV35" i="11"/>
  <c r="BX35" i="11"/>
  <c r="BZ35" i="11"/>
  <c r="CB35" i="11"/>
  <c r="CD35" i="11"/>
  <c r="CF35" i="11"/>
  <c r="CH35" i="11"/>
  <c r="CJ35" i="11"/>
  <c r="CL35" i="11"/>
  <c r="CM35" i="11"/>
  <c r="CN35" i="11"/>
  <c r="CO35" i="11"/>
  <c r="CP35" i="11"/>
  <c r="CQ35" i="11"/>
  <c r="CR35" i="11"/>
  <c r="CS35" i="11"/>
  <c r="CT35" i="11"/>
  <c r="CU35" i="11"/>
  <c r="CV35" i="11"/>
  <c r="CW35" i="11"/>
  <c r="CX35" i="11"/>
  <c r="CY35" i="11"/>
  <c r="CZ35" i="11"/>
  <c r="DA35" i="11"/>
  <c r="DB35" i="11"/>
  <c r="DC35" i="11"/>
  <c r="DD35" i="11"/>
  <c r="DE35" i="11"/>
  <c r="AX36" i="11"/>
  <c r="AZ36" i="11"/>
  <c r="BB36" i="11"/>
  <c r="BD36" i="11"/>
  <c r="BF36" i="11"/>
  <c r="BH36" i="11"/>
  <c r="BJ36" i="11"/>
  <c r="BL36" i="11"/>
  <c r="BN36" i="11"/>
  <c r="BP36" i="11"/>
  <c r="BR36" i="11"/>
  <c r="BT36" i="11"/>
  <c r="BV36" i="11"/>
  <c r="BX36" i="11"/>
  <c r="BZ36" i="11"/>
  <c r="CB36" i="11"/>
  <c r="CD36" i="11"/>
  <c r="CF36" i="11"/>
  <c r="CH36" i="11"/>
  <c r="CJ36" i="11"/>
  <c r="CL36" i="11"/>
  <c r="CM36" i="11"/>
  <c r="CN36" i="11"/>
  <c r="CO36" i="11"/>
  <c r="CP36" i="11"/>
  <c r="CQ36" i="11"/>
  <c r="CR36" i="11"/>
  <c r="CS36" i="11"/>
  <c r="CT36" i="11"/>
  <c r="CU36" i="11"/>
  <c r="CV36" i="11"/>
  <c r="CW36" i="11"/>
  <c r="CX36" i="11"/>
  <c r="CY36" i="11"/>
  <c r="CZ36" i="11"/>
  <c r="DA36" i="11"/>
  <c r="DB36" i="11"/>
  <c r="DC36" i="11"/>
  <c r="DD36" i="11"/>
  <c r="DE36" i="11"/>
  <c r="AX37" i="11"/>
  <c r="AZ37" i="11"/>
  <c r="BB37" i="11"/>
  <c r="BD37" i="11"/>
  <c r="BF37" i="11"/>
  <c r="BH37" i="11"/>
  <c r="BJ37" i="11"/>
  <c r="BL37" i="11"/>
  <c r="BN37" i="11"/>
  <c r="BP37" i="11"/>
  <c r="BR37" i="11"/>
  <c r="BT37" i="11"/>
  <c r="BV37" i="11"/>
  <c r="BX37" i="11"/>
  <c r="BZ37" i="11"/>
  <c r="CB37" i="11"/>
  <c r="CD37" i="11"/>
  <c r="CF37" i="11"/>
  <c r="CH37" i="11"/>
  <c r="CJ37" i="11"/>
  <c r="CL37" i="11"/>
  <c r="CM37" i="11"/>
  <c r="CN37" i="11"/>
  <c r="CO37" i="11"/>
  <c r="CP37" i="11"/>
  <c r="CQ37" i="11"/>
  <c r="CR37" i="11"/>
  <c r="CS37" i="11"/>
  <c r="CT37" i="11"/>
  <c r="CU37" i="11"/>
  <c r="CV37" i="11"/>
  <c r="CW37" i="11"/>
  <c r="CX37" i="11"/>
  <c r="CY37" i="11"/>
  <c r="CZ37" i="11"/>
  <c r="DA37" i="11"/>
  <c r="DB37" i="11"/>
  <c r="DC37" i="11"/>
  <c r="DD37" i="11"/>
  <c r="DE37" i="11"/>
  <c r="AX38" i="11"/>
  <c r="AZ38" i="11"/>
  <c r="BB38" i="11"/>
  <c r="BD38" i="11"/>
  <c r="BF38" i="11"/>
  <c r="BH38" i="11"/>
  <c r="BJ38" i="11"/>
  <c r="BL38" i="11"/>
  <c r="BN38" i="11"/>
  <c r="BP38" i="11"/>
  <c r="BR38" i="11"/>
  <c r="BT38" i="11"/>
  <c r="BV38" i="11"/>
  <c r="BX38" i="11"/>
  <c r="BZ38" i="11"/>
  <c r="CB38" i="11"/>
  <c r="CD38" i="11"/>
  <c r="CF38" i="11"/>
  <c r="CH38" i="11"/>
  <c r="CJ38" i="11"/>
  <c r="CL38" i="11"/>
  <c r="CM38" i="11"/>
  <c r="CN38" i="11"/>
  <c r="CO38" i="11"/>
  <c r="CP38" i="11"/>
  <c r="CQ38" i="11"/>
  <c r="CR38" i="11"/>
  <c r="CS38" i="11"/>
  <c r="CT38" i="11"/>
  <c r="CU38" i="11"/>
  <c r="CV38" i="11"/>
  <c r="CW38" i="11"/>
  <c r="CX38" i="11"/>
  <c r="CY38" i="11"/>
  <c r="CZ38" i="11"/>
  <c r="DA38" i="11"/>
  <c r="DB38" i="11"/>
  <c r="DC38" i="11"/>
  <c r="DD38" i="11"/>
  <c r="DE38" i="11"/>
  <c r="AX39" i="11"/>
  <c r="AZ39" i="11"/>
  <c r="BB39" i="11"/>
  <c r="BD39" i="11"/>
  <c r="BF39" i="11"/>
  <c r="BH39" i="11"/>
  <c r="BJ39" i="11"/>
  <c r="BL39" i="11"/>
  <c r="BN39" i="11"/>
  <c r="BP39" i="11"/>
  <c r="BR39" i="11"/>
  <c r="BT39" i="11"/>
  <c r="BV39" i="11"/>
  <c r="BX39" i="11"/>
  <c r="BZ39" i="11"/>
  <c r="CB39" i="11"/>
  <c r="CD39" i="11"/>
  <c r="CF39" i="11"/>
  <c r="CH39" i="11"/>
  <c r="CJ39" i="11"/>
  <c r="CL39" i="11"/>
  <c r="CM39" i="11"/>
  <c r="CN39" i="11"/>
  <c r="CO39" i="11"/>
  <c r="CP39" i="11"/>
  <c r="CQ39" i="11"/>
  <c r="CR39" i="11"/>
  <c r="CS39" i="11"/>
  <c r="CT39" i="11"/>
  <c r="CU39" i="11"/>
  <c r="CV39" i="11"/>
  <c r="CW39" i="11"/>
  <c r="CX39" i="11"/>
  <c r="CY39" i="11"/>
  <c r="CZ39" i="11"/>
  <c r="DA39" i="11"/>
  <c r="DB39" i="11"/>
  <c r="DC39" i="11"/>
  <c r="DD39" i="11"/>
  <c r="DE39" i="11"/>
  <c r="AX40" i="11"/>
  <c r="AZ40" i="11"/>
  <c r="BB40" i="11"/>
  <c r="BD40" i="11"/>
  <c r="BF40" i="11"/>
  <c r="BH40" i="11"/>
  <c r="BJ40" i="11"/>
  <c r="BL40" i="11"/>
  <c r="BN40" i="11"/>
  <c r="BP40" i="11"/>
  <c r="BR40" i="11"/>
  <c r="BT40" i="11"/>
  <c r="BV40" i="11"/>
  <c r="BX40" i="11"/>
  <c r="BZ40" i="11"/>
  <c r="CB40" i="11"/>
  <c r="CD40" i="11"/>
  <c r="CF40" i="11"/>
  <c r="CH40" i="11"/>
  <c r="CJ40" i="11"/>
  <c r="CL40" i="11"/>
  <c r="CM40" i="11"/>
  <c r="CN40" i="11"/>
  <c r="CO40" i="11"/>
  <c r="CP40" i="11"/>
  <c r="CQ40" i="11"/>
  <c r="CR40" i="11"/>
  <c r="CS40" i="11"/>
  <c r="CT40" i="11"/>
  <c r="CU40" i="11"/>
  <c r="CV40" i="11"/>
  <c r="CW40" i="11"/>
  <c r="CX40" i="11"/>
  <c r="CY40" i="11"/>
  <c r="CZ40" i="11"/>
  <c r="DA40" i="11"/>
  <c r="DB40" i="11"/>
  <c r="DC40" i="11"/>
  <c r="DD40" i="11"/>
  <c r="DE40" i="11"/>
  <c r="AX41" i="11"/>
  <c r="AZ41" i="11"/>
  <c r="BB41" i="11"/>
  <c r="BD41" i="11"/>
  <c r="BF41" i="11"/>
  <c r="BH41" i="11"/>
  <c r="BJ41" i="11"/>
  <c r="BL41" i="11"/>
  <c r="BN41" i="11"/>
  <c r="BP41" i="11"/>
  <c r="BR41" i="11"/>
  <c r="BT41" i="11"/>
  <c r="BV41" i="11"/>
  <c r="BX41" i="11"/>
  <c r="BZ41" i="11"/>
  <c r="CB41" i="11"/>
  <c r="CD41" i="11"/>
  <c r="CF41" i="11"/>
  <c r="CH41" i="11"/>
  <c r="CJ41" i="11"/>
  <c r="CL41" i="11"/>
  <c r="CM41" i="11"/>
  <c r="CN41" i="11"/>
  <c r="CO41" i="11"/>
  <c r="CP41" i="11"/>
  <c r="CQ41" i="11"/>
  <c r="CR41" i="11"/>
  <c r="CS41" i="11"/>
  <c r="CT41" i="11"/>
  <c r="CU41" i="11"/>
  <c r="CV41" i="11"/>
  <c r="CW41" i="11"/>
  <c r="CX41" i="11"/>
  <c r="CY41" i="11"/>
  <c r="CZ41" i="11"/>
  <c r="DA41" i="11"/>
  <c r="DB41" i="11"/>
  <c r="DC41" i="11"/>
  <c r="DD41" i="11"/>
  <c r="DE41" i="11"/>
  <c r="AX42" i="11"/>
  <c r="AZ42" i="11"/>
  <c r="BB42" i="11"/>
  <c r="BD42" i="11"/>
  <c r="BF42" i="11"/>
  <c r="BH42" i="11"/>
  <c r="BJ42" i="11"/>
  <c r="BL42" i="11"/>
  <c r="BN42" i="11"/>
  <c r="BP42" i="11"/>
  <c r="BR42" i="11"/>
  <c r="BT42" i="11"/>
  <c r="BV42" i="11"/>
  <c r="BX42" i="11"/>
  <c r="BZ42" i="11"/>
  <c r="CB42" i="11"/>
  <c r="CD42" i="11"/>
  <c r="CF42" i="11"/>
  <c r="CH42" i="11"/>
  <c r="CJ42" i="11"/>
  <c r="CL42" i="11"/>
  <c r="CM42" i="11"/>
  <c r="CN42" i="11"/>
  <c r="CO42" i="11"/>
  <c r="CP42" i="11"/>
  <c r="CQ42" i="11"/>
  <c r="CR42" i="11"/>
  <c r="CS42" i="11"/>
  <c r="CT42" i="11"/>
  <c r="CU42" i="11"/>
  <c r="CV42" i="11"/>
  <c r="CW42" i="11"/>
  <c r="CX42" i="11"/>
  <c r="CY42" i="11"/>
  <c r="CZ42" i="11"/>
  <c r="DA42" i="11"/>
  <c r="DB42" i="11"/>
  <c r="DC42" i="11"/>
  <c r="DD42" i="11"/>
  <c r="DE42" i="11"/>
  <c r="AX43" i="11"/>
  <c r="AZ43" i="11"/>
  <c r="BB43" i="11"/>
  <c r="BD43" i="11"/>
  <c r="BF43" i="11"/>
  <c r="BH43" i="11"/>
  <c r="BJ43" i="11"/>
  <c r="BL43" i="11"/>
  <c r="BN43" i="11"/>
  <c r="BP43" i="11"/>
  <c r="BR43" i="11"/>
  <c r="BT43" i="11"/>
  <c r="BV43" i="11"/>
  <c r="BX43" i="11"/>
  <c r="BZ43" i="11"/>
  <c r="CB43" i="11"/>
  <c r="CD43" i="11"/>
  <c r="CF43" i="11"/>
  <c r="CH43" i="11"/>
  <c r="CJ43" i="11"/>
  <c r="CL43" i="11"/>
  <c r="CM43" i="11"/>
  <c r="CN43" i="11"/>
  <c r="CO43" i="11"/>
  <c r="CP43" i="11"/>
  <c r="CQ43" i="11"/>
  <c r="CR43" i="11"/>
  <c r="CS43" i="11"/>
  <c r="CT43" i="11"/>
  <c r="CU43" i="11"/>
  <c r="CV43" i="11"/>
  <c r="CW43" i="11"/>
  <c r="CX43" i="11"/>
  <c r="CY43" i="11"/>
  <c r="CZ43" i="11"/>
  <c r="DA43" i="11"/>
  <c r="DB43" i="11"/>
  <c r="DC43" i="11"/>
  <c r="DD43" i="11"/>
  <c r="DE43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CL4" i="11"/>
  <c r="BD4" i="11"/>
  <c r="BF4" i="11"/>
  <c r="BH4" i="11"/>
  <c r="BJ4" i="11"/>
  <c r="BL4" i="11"/>
  <c r="BN4" i="11"/>
  <c r="BP4" i="11"/>
  <c r="BR4" i="11"/>
  <c r="BT4" i="11"/>
  <c r="BV4" i="11"/>
  <c r="BX4" i="11"/>
  <c r="BZ4" i="11"/>
  <c r="CB4" i="11"/>
  <c r="CD4" i="11"/>
  <c r="CF4" i="11"/>
  <c r="CH4" i="11"/>
  <c r="CJ4" i="11"/>
  <c r="AX4" i="11"/>
  <c r="D47" i="2"/>
  <c r="I1" i="11" s="1"/>
  <c r="D48" i="2"/>
  <c r="J1" i="11" s="1"/>
  <c r="D49" i="2"/>
  <c r="K1" i="11" s="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3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U10" i="11"/>
  <c r="AU9" i="11"/>
  <c r="AU8" i="11"/>
  <c r="AU7" i="11"/>
  <c r="AU6" i="11"/>
  <c r="AU5" i="11"/>
  <c r="AU4" i="11"/>
  <c r="B32" i="8"/>
  <c r="B2" i="10"/>
  <c r="B2" i="9"/>
  <c r="V3" i="9"/>
  <c r="BL4" i="9"/>
  <c r="BN4" i="9"/>
  <c r="BO4" i="9"/>
  <c r="BQ4" i="9"/>
  <c r="BT4" i="9"/>
  <c r="BW4" i="9"/>
  <c r="BZ4" i="9"/>
  <c r="CC4" i="9"/>
  <c r="CF4" i="9"/>
  <c r="CI4" i="9"/>
  <c r="CL4" i="9"/>
  <c r="CO4" i="9"/>
  <c r="CR4" i="9"/>
  <c r="CU4" i="9"/>
  <c r="I6" i="2"/>
  <c r="I7" i="2"/>
  <c r="I8" i="2"/>
  <c r="I9" i="2"/>
  <c r="E9" i="2" s="1"/>
  <c r="I10" i="2"/>
  <c r="I11" i="2"/>
  <c r="I12" i="2"/>
  <c r="I13" i="2"/>
  <c r="E13" i="2" s="1"/>
  <c r="I14" i="2"/>
  <c r="I15" i="2"/>
  <c r="I16" i="2"/>
  <c r="I17" i="2"/>
  <c r="I18" i="2"/>
  <c r="I19" i="2"/>
  <c r="I20" i="2"/>
  <c r="I21" i="2"/>
  <c r="I22" i="2"/>
  <c r="I23" i="2"/>
  <c r="I24" i="2"/>
  <c r="I25" i="2"/>
  <c r="E25" i="2" s="1"/>
  <c r="I26" i="2"/>
  <c r="I27" i="2"/>
  <c r="E27" i="2" s="1"/>
  <c r="I28" i="2"/>
  <c r="I29" i="2"/>
  <c r="I30" i="2"/>
  <c r="I31" i="2"/>
  <c r="E31" i="2" s="1"/>
  <c r="I32" i="2"/>
  <c r="E32" i="2" s="1"/>
  <c r="I33" i="2"/>
  <c r="I34" i="2"/>
  <c r="I35" i="2"/>
  <c r="E35" i="2"/>
  <c r="I36" i="2"/>
  <c r="I37" i="2"/>
  <c r="I38" i="2"/>
  <c r="I39" i="2"/>
  <c r="E39" i="2" s="1"/>
  <c r="I40" i="2"/>
  <c r="E40" i="2" s="1"/>
  <c r="I41" i="2"/>
  <c r="I42" i="2"/>
  <c r="E42" i="2" s="1"/>
  <c r="I43" i="2"/>
  <c r="E43" i="2"/>
  <c r="I44" i="2"/>
  <c r="I45" i="2"/>
  <c r="B63" i="8"/>
  <c r="AD63" i="8" s="1"/>
  <c r="M14" i="11" s="1"/>
  <c r="M15" i="12" s="1"/>
  <c r="L1" i="2"/>
  <c r="J3" i="9"/>
  <c r="E3" i="10"/>
  <c r="C20" i="10"/>
  <c r="Z20" i="10" s="1"/>
  <c r="C15" i="11"/>
  <c r="C18" i="9"/>
  <c r="BN18" i="9" s="1"/>
  <c r="C16" i="12"/>
  <c r="A16" i="12" s="1"/>
  <c r="C10" i="9"/>
  <c r="BN10" i="9" s="1"/>
  <c r="C12" i="10"/>
  <c r="Z12" i="10" s="1"/>
  <c r="C7" i="11"/>
  <c r="C8" i="12"/>
  <c r="A8" i="12" s="1"/>
  <c r="C7" i="9"/>
  <c r="BN7" i="9" s="1"/>
  <c r="C9" i="10"/>
  <c r="Z9" i="10" s="1"/>
  <c r="C4" i="11"/>
  <c r="C5" i="12"/>
  <c r="A5" i="12" s="1"/>
  <c r="C8" i="9"/>
  <c r="BN8" i="9" s="1"/>
  <c r="C10" i="10"/>
  <c r="Z10" i="10" s="1"/>
  <c r="C5" i="11"/>
  <c r="C6" i="12"/>
  <c r="A6" i="12" s="1"/>
  <c r="K21" i="2"/>
  <c r="E21" i="2" s="1"/>
  <c r="C11" i="11"/>
  <c r="K23" i="2"/>
  <c r="B70" i="8" s="1"/>
  <c r="CP70" i="8" s="1"/>
  <c r="BB26" i="12"/>
  <c r="AS26" i="12"/>
  <c r="BF26" i="12"/>
  <c r="AV26" i="12"/>
  <c r="BD26" i="12"/>
  <c r="BA26" i="12"/>
  <c r="AT26" i="12"/>
  <c r="AS30" i="12"/>
  <c r="BC42" i="12"/>
  <c r="K10" i="2"/>
  <c r="C9" i="12" s="1"/>
  <c r="A9" i="12" s="1"/>
  <c r="K18" i="2"/>
  <c r="AC3" i="11"/>
  <c r="DL94" i="8"/>
  <c r="DI94" i="8"/>
  <c r="CW94" i="8"/>
  <c r="BE34" i="12"/>
  <c r="W5" i="10"/>
  <c r="AH51" i="12"/>
  <c r="AT43" i="12"/>
  <c r="U5" i="10"/>
  <c r="M5" i="10"/>
  <c r="AB51" i="12"/>
  <c r="F3" i="11"/>
  <c r="D21" i="13" s="1"/>
  <c r="BB25" i="12"/>
  <c r="BE25" i="12"/>
  <c r="AX44" i="12"/>
  <c r="BC44" i="12"/>
  <c r="AZ44" i="12"/>
  <c r="AR44" i="12"/>
  <c r="BD44" i="12"/>
  <c r="AT44" i="12"/>
  <c r="AW28" i="11"/>
  <c r="DT28" i="11"/>
  <c r="DU28" i="11"/>
  <c r="X46" i="10"/>
  <c r="AY27" i="12"/>
  <c r="BB27" i="12"/>
  <c r="AW35" i="12"/>
  <c r="A3" i="2"/>
  <c r="K8" i="2"/>
  <c r="K24" i="2"/>
  <c r="K34" i="2"/>
  <c r="E34" i="2" s="1"/>
  <c r="K44" i="2"/>
  <c r="E44" i="2" s="1"/>
  <c r="Q5" i="10"/>
  <c r="AB48" i="12"/>
  <c r="AX36" i="12"/>
  <c r="BC36" i="12"/>
  <c r="AZ36" i="12"/>
  <c r="AR36" i="12"/>
  <c r="AT36" i="12"/>
  <c r="K12" i="2"/>
  <c r="K20" i="2"/>
  <c r="C19" i="12" s="1"/>
  <c r="A19" i="12" s="1"/>
  <c r="K28" i="2"/>
  <c r="E28" i="2" s="1"/>
  <c r="BE86" i="8"/>
  <c r="V37" i="11" s="1"/>
  <c r="V38" i="12" s="1"/>
  <c r="AS86" i="8"/>
  <c r="R37" i="11" s="1"/>
  <c r="R38" i="12" s="1"/>
  <c r="C86" i="8"/>
  <c r="D37" i="11" s="1"/>
  <c r="D38" i="12" s="1"/>
  <c r="R86" i="8"/>
  <c r="I37" i="11" s="1"/>
  <c r="I38" i="12" s="1"/>
  <c r="DO86" i="8"/>
  <c r="DQ86" i="8"/>
  <c r="DK86" i="8"/>
  <c r="CS86" i="8"/>
  <c r="BU86" i="8"/>
  <c r="BO86" i="8"/>
  <c r="DR86" i="8"/>
  <c r="DH86" i="8"/>
  <c r="BX86" i="8"/>
  <c r="X33" i="10"/>
  <c r="BF29" i="12"/>
  <c r="BD29" i="12"/>
  <c r="BC29" i="12"/>
  <c r="AU29" i="12"/>
  <c r="AV31" i="12"/>
  <c r="AY31" i="12"/>
  <c r="AR31" i="12"/>
  <c r="K14" i="2"/>
  <c r="K22" i="2"/>
  <c r="K30" i="2"/>
  <c r="B77" i="8" s="1"/>
  <c r="BB77" i="8" s="1"/>
  <c r="U28" i="11" s="1"/>
  <c r="U29" i="12" s="1"/>
  <c r="K36" i="2"/>
  <c r="B89" i="8"/>
  <c r="K89" i="8" s="1"/>
  <c r="X42" i="10"/>
  <c r="X38" i="10"/>
  <c r="X34" i="10"/>
  <c r="B56" i="8"/>
  <c r="B60" i="8"/>
  <c r="CK60" i="8" s="1"/>
  <c r="B74" i="8"/>
  <c r="B79" i="8"/>
  <c r="K38" i="2"/>
  <c r="B85" i="8" s="1"/>
  <c r="DK85" i="8" s="1"/>
  <c r="B87" i="8"/>
  <c r="B82" i="8"/>
  <c r="CK82" i="8" s="1"/>
  <c r="X30" i="10"/>
  <c r="K33" i="2"/>
  <c r="K41" i="2"/>
  <c r="B88" i="8" s="1"/>
  <c r="E41" i="2"/>
  <c r="X33" i="8"/>
  <c r="Z40" i="8" s="1"/>
  <c r="AP49" i="10"/>
  <c r="AP34" i="10" s="1"/>
  <c r="AN49" i="10"/>
  <c r="AN34" i="10" s="1"/>
  <c r="AH49" i="10"/>
  <c r="CH70" i="8"/>
  <c r="DL70" i="8"/>
  <c r="C25" i="9"/>
  <c r="BN25" i="9" s="1"/>
  <c r="C22" i="11"/>
  <c r="C23" i="12"/>
  <c r="A23" i="12" s="1"/>
  <c r="C27" i="10"/>
  <c r="Z27" i="10" s="1"/>
  <c r="C23" i="9"/>
  <c r="BN23" i="9" s="1"/>
  <c r="C25" i="10"/>
  <c r="Z25" i="10" s="1"/>
  <c r="C21" i="12"/>
  <c r="A21" i="12" s="1"/>
  <c r="C20" i="11"/>
  <c r="C19" i="9"/>
  <c r="BN19" i="9" s="1"/>
  <c r="C16" i="11"/>
  <c r="A16" i="11" s="1"/>
  <c r="C17" i="12"/>
  <c r="A17" i="12" s="1"/>
  <c r="C11" i="12"/>
  <c r="A11" i="12" s="1"/>
  <c r="C24" i="9"/>
  <c r="BN24" i="9" s="1"/>
  <c r="C22" i="12"/>
  <c r="A22" i="12" s="1"/>
  <c r="BF22" i="12" s="1"/>
  <c r="C26" i="10"/>
  <c r="Z26" i="10" s="1"/>
  <c r="C21" i="11"/>
  <c r="DX21" i="11" s="1"/>
  <c r="C7" i="12"/>
  <c r="A7" i="12" s="1"/>
  <c r="C8" i="11"/>
  <c r="A8" i="11" s="1"/>
  <c r="C19" i="11"/>
  <c r="DX19" i="11" s="1"/>
  <c r="C22" i="9"/>
  <c r="BN22" i="9" s="1"/>
  <c r="C24" i="10"/>
  <c r="Z24" i="10" s="1"/>
  <c r="C20" i="12"/>
  <c r="A20" i="12" s="1"/>
  <c r="AZ20" i="12" s="1"/>
  <c r="AD85" i="8"/>
  <c r="M36" i="11" s="1"/>
  <c r="M37" i="12" s="1"/>
  <c r="BU85" i="8"/>
  <c r="AJ82" i="8"/>
  <c r="O33" i="11" s="1"/>
  <c r="O34" i="12" s="1"/>
  <c r="CS82" i="8"/>
  <c r="DB82" i="8"/>
  <c r="Q82" i="8"/>
  <c r="AU82" i="8"/>
  <c r="AF82" i="8"/>
  <c r="AN10" i="10"/>
  <c r="B91" i="8"/>
  <c r="B71" i="8"/>
  <c r="BR71" i="8" s="1"/>
  <c r="AN47" i="10"/>
  <c r="AN42" i="10"/>
  <c r="AF90" i="8"/>
  <c r="AY87" i="8"/>
  <c r="T38" i="11" s="1"/>
  <c r="T39" i="12" s="1"/>
  <c r="DN87" i="8"/>
  <c r="CJ87" i="8"/>
  <c r="BR87" i="8"/>
  <c r="E87" i="8"/>
  <c r="AG87" i="8"/>
  <c r="N38" i="11" s="1"/>
  <c r="N39" i="12" s="1"/>
  <c r="BJ87" i="8"/>
  <c r="I87" i="8"/>
  <c r="F38" i="11" s="1"/>
  <c r="F39" i="12" s="1"/>
  <c r="AF87" i="8"/>
  <c r="CT60" i="8"/>
  <c r="CP89" i="8"/>
  <c r="CG89" i="8"/>
  <c r="W89" i="8"/>
  <c r="F77" i="8"/>
  <c r="E28" i="11" s="1"/>
  <c r="E29" i="12" s="1"/>
  <c r="BX77" i="8"/>
  <c r="E77" i="8"/>
  <c r="BP77" i="8"/>
  <c r="DE77" i="8"/>
  <c r="BU77" i="8"/>
  <c r="L79" i="8"/>
  <c r="G30" i="11" s="1"/>
  <c r="G31" i="12" s="1"/>
  <c r="DH79" i="8"/>
  <c r="DI79" i="8"/>
  <c r="BP79" i="8"/>
  <c r="DE79" i="8"/>
  <c r="BJ79" i="8"/>
  <c r="CA79" i="8"/>
  <c r="AR79" i="8"/>
  <c r="DR56" i="8"/>
  <c r="Z48" i="8"/>
  <c r="CS74" i="8"/>
  <c r="DF74" i="8"/>
  <c r="Q74" i="8"/>
  <c r="DI74" i="8"/>
  <c r="BB74" i="8"/>
  <c r="U25" i="11" s="1"/>
  <c r="U26" i="12" s="1"/>
  <c r="B80" i="8"/>
  <c r="AA80" i="8" s="1"/>
  <c r="L31" i="11" s="1"/>
  <c r="L32" i="12" s="1"/>
  <c r="B81" i="8"/>
  <c r="AP81" i="8" s="1"/>
  <c r="Q32" i="11" s="1"/>
  <c r="B73" i="8"/>
  <c r="BU73" i="8" s="1"/>
  <c r="AP25" i="10"/>
  <c r="AM73" i="8"/>
  <c r="P24" i="11" s="1"/>
  <c r="P25" i="12" s="1"/>
  <c r="BO73" i="8"/>
  <c r="BD73" i="8"/>
  <c r="AS88" i="8"/>
  <c r="R39" i="11" s="1"/>
  <c r="R40" i="12" s="1"/>
  <c r="DI88" i="8"/>
  <c r="CW88" i="8"/>
  <c r="BY88" i="8"/>
  <c r="AP88" i="8"/>
  <c r="Q39" i="11" s="1"/>
  <c r="R88" i="8"/>
  <c r="I39" i="11" s="1"/>
  <c r="I40" i="12" s="1"/>
  <c r="F88" i="8"/>
  <c r="E39" i="11" s="1"/>
  <c r="E40" i="12" s="1"/>
  <c r="DK88" i="8"/>
  <c r="DE88" i="8"/>
  <c r="CY88" i="8"/>
  <c r="CM88" i="8"/>
  <c r="CG88" i="8"/>
  <c r="CA88" i="8"/>
  <c r="BU88" i="8"/>
  <c r="BO88" i="8"/>
  <c r="DT88" i="8"/>
  <c r="DH88" i="8"/>
  <c r="CV88" i="8"/>
  <c r="CJ88" i="8"/>
  <c r="BX88" i="8"/>
  <c r="DL88" i="8"/>
  <c r="CB88" i="8"/>
  <c r="DB88" i="8"/>
  <c r="CD88" i="8"/>
  <c r="E88" i="8"/>
  <c r="Q88" i="8"/>
  <c r="AC88" i="8"/>
  <c r="AO88" i="8"/>
  <c r="BA88" i="8"/>
  <c r="N88" i="8"/>
  <c r="Z88" i="8"/>
  <c r="AL88" i="8"/>
  <c r="AX88" i="8"/>
  <c r="BJ88" i="8"/>
  <c r="DN88" i="8"/>
  <c r="BR88" i="8"/>
  <c r="K88" i="8"/>
  <c r="AI88" i="8"/>
  <c r="BG88" i="8"/>
  <c r="H88" i="8"/>
  <c r="AF88" i="8"/>
  <c r="BD88" i="8"/>
  <c r="CP88" i="8"/>
  <c r="CT88" i="8"/>
  <c r="AU88" i="8"/>
  <c r="AR88" i="8"/>
  <c r="W88" i="8"/>
  <c r="T88" i="8"/>
  <c r="DR81" i="8"/>
  <c r="DL81" i="8"/>
  <c r="C81" i="8"/>
  <c r="D32" i="11" s="1"/>
  <c r="CJ81" i="8"/>
  <c r="CD81" i="8"/>
  <c r="DO81" i="8"/>
  <c r="CS81" i="8"/>
  <c r="DK81" i="8"/>
  <c r="Q81" i="8"/>
  <c r="AS81" i="8"/>
  <c r="R32" i="11" s="1"/>
  <c r="R33" i="12" s="1"/>
  <c r="N81" i="8"/>
  <c r="AX81" i="8"/>
  <c r="BG81" i="8"/>
  <c r="AF81" i="8"/>
  <c r="T81" i="8"/>
  <c r="AU81" i="8"/>
  <c r="AG80" i="8"/>
  <c r="N31" i="11" s="1"/>
  <c r="N32" i="12" s="1"/>
  <c r="DK80" i="8"/>
  <c r="DL80" i="8"/>
  <c r="N80" i="8"/>
  <c r="K80" i="8"/>
  <c r="BB91" i="8"/>
  <c r="U42" i="11" s="1"/>
  <c r="AD91" i="8"/>
  <c r="M42" i="11" s="1"/>
  <c r="M43" i="12" s="1"/>
  <c r="F91" i="8"/>
  <c r="E42" i="11" s="1"/>
  <c r="E43" i="12" s="1"/>
  <c r="AS91" i="8"/>
  <c r="R42" i="11" s="1"/>
  <c r="R43" i="12" s="1"/>
  <c r="AG91" i="8"/>
  <c r="N42" i="11" s="1"/>
  <c r="N43" i="12" s="1"/>
  <c r="I91" i="8"/>
  <c r="F42" i="11" s="1"/>
  <c r="F43" i="12" s="1"/>
  <c r="DR91" i="8"/>
  <c r="CZ91" i="8"/>
  <c r="CT91" i="8"/>
  <c r="BP91" i="8"/>
  <c r="DT91" i="8"/>
  <c r="DB91" i="8"/>
  <c r="CV91" i="8"/>
  <c r="CD91" i="8"/>
  <c r="BX91" i="8"/>
  <c r="DQ91" i="8"/>
  <c r="DE91" i="8"/>
  <c r="BU91" i="8"/>
  <c r="DI91" i="8"/>
  <c r="BY91" i="8"/>
  <c r="BM91" i="8"/>
  <c r="BO91" i="8"/>
  <c r="E91" i="8"/>
  <c r="AO91" i="8"/>
  <c r="BA91" i="8"/>
  <c r="Z91" i="8"/>
  <c r="AL91" i="8"/>
  <c r="CA91" i="8"/>
  <c r="W91" i="8"/>
  <c r="T91" i="8"/>
  <c r="AR91" i="8"/>
  <c r="BG91" i="8"/>
  <c r="H91" i="8"/>
  <c r="AF91" i="8"/>
  <c r="DN71" i="8"/>
  <c r="CS71" i="8"/>
  <c r="Q40" i="12"/>
  <c r="DX22" i="11"/>
  <c r="BE20" i="12"/>
  <c r="A21" i="11"/>
  <c r="A19" i="11"/>
  <c r="A11" i="11"/>
  <c r="A22" i="11"/>
  <c r="Y48" i="12"/>
  <c r="X51" i="12"/>
  <c r="X49" i="12"/>
  <c r="C26" i="9"/>
  <c r="BN26" i="9" s="1"/>
  <c r="C23" i="11"/>
  <c r="A23" i="11" s="1"/>
  <c r="C28" i="10"/>
  <c r="Z28" i="10" s="1"/>
  <c r="C24" i="12"/>
  <c r="A24" i="12" s="1"/>
  <c r="B72" i="8"/>
  <c r="DK72" i="8" s="1"/>
  <c r="H5" i="2"/>
  <c r="L4" i="2" s="1"/>
  <c r="AS74" i="8" l="1"/>
  <c r="R25" i="11" s="1"/>
  <c r="R26" i="12" s="1"/>
  <c r="DK74" i="8"/>
  <c r="BO74" i="8"/>
  <c r="BP74" i="8"/>
  <c r="AC74" i="8"/>
  <c r="F74" i="8"/>
  <c r="E25" i="11" s="1"/>
  <c r="BX74" i="8"/>
  <c r="AR74" i="8"/>
  <c r="BP71" i="8"/>
  <c r="BX80" i="8"/>
  <c r="AU74" i="8"/>
  <c r="H74" i="8"/>
  <c r="AL74" i="8"/>
  <c r="CD74" i="8"/>
  <c r="DL74" i="8"/>
  <c r="DQ74" i="8"/>
  <c r="BD77" i="8"/>
  <c r="DR77" i="8"/>
  <c r="CZ77" i="8"/>
  <c r="BO77" i="8"/>
  <c r="CV77" i="8"/>
  <c r="AD77" i="8"/>
  <c r="M28" i="11" s="1"/>
  <c r="M29" i="12" s="1"/>
  <c r="H82" i="8"/>
  <c r="AX82" i="8"/>
  <c r="E82" i="8"/>
  <c r="BP82" i="8"/>
  <c r="DQ82" i="8"/>
  <c r="I82" i="8"/>
  <c r="F33" i="11" s="1"/>
  <c r="B68" i="8"/>
  <c r="AG88" i="8"/>
  <c r="N39" i="11" s="1"/>
  <c r="BB88" i="8"/>
  <c r="U39" i="11" s="1"/>
  <c r="U40" i="12" s="1"/>
  <c r="DQ88" i="8"/>
  <c r="CS88" i="8"/>
  <c r="BV87" i="8"/>
  <c r="CY87" i="8"/>
  <c r="CG87" i="8"/>
  <c r="H87" i="8"/>
  <c r="E8" i="2"/>
  <c r="C11" i="10"/>
  <c r="Z11" i="10" s="1"/>
  <c r="CT71" i="8"/>
  <c r="R71" i="8"/>
  <c r="I22" i="11" s="1"/>
  <c r="I23" i="12" s="1"/>
  <c r="CD80" i="8"/>
  <c r="L80" i="8"/>
  <c r="G31" i="11" s="1"/>
  <c r="G32" i="12" s="1"/>
  <c r="AP80" i="8"/>
  <c r="Q31" i="11" s="1"/>
  <c r="AG71" i="8"/>
  <c r="N22" i="11" s="1"/>
  <c r="N23" i="12" s="1"/>
  <c r="BY71" i="8"/>
  <c r="DF80" i="8"/>
  <c r="Q80" i="8"/>
  <c r="BO80" i="8"/>
  <c r="CW80" i="8"/>
  <c r="U81" i="8"/>
  <c r="J32" i="11" s="1"/>
  <c r="J33" i="12" s="1"/>
  <c r="AI81" i="8"/>
  <c r="AC81" i="8"/>
  <c r="DE81" i="8"/>
  <c r="DH81" i="8"/>
  <c r="DH74" i="8"/>
  <c r="BG74" i="8"/>
  <c r="Z74" i="8"/>
  <c r="CP74" i="8"/>
  <c r="BU74" i="8"/>
  <c r="I74" i="8"/>
  <c r="F25" i="11" s="1"/>
  <c r="F26" i="12" s="1"/>
  <c r="AN46" i="10"/>
  <c r="DQ77" i="8"/>
  <c r="BJ77" i="8"/>
  <c r="DL77" i="8"/>
  <c r="DK77" i="8"/>
  <c r="DB77" i="8"/>
  <c r="CN60" i="8"/>
  <c r="BU87" i="8"/>
  <c r="BO87" i="8"/>
  <c r="CZ87" i="8"/>
  <c r="AN30" i="10"/>
  <c r="B75" i="8"/>
  <c r="CJ82" i="8"/>
  <c r="AL82" i="8"/>
  <c r="DT82" i="8"/>
  <c r="BU82" i="8"/>
  <c r="BS82" i="8"/>
  <c r="AS82" i="8"/>
  <c r="R33" i="11" s="1"/>
  <c r="R34" i="12" s="1"/>
  <c r="DI15" i="11"/>
  <c r="AO51" i="12"/>
  <c r="K3" i="11"/>
  <c r="I21" i="13" s="1"/>
  <c r="K4" i="12"/>
  <c r="CL6" i="9"/>
  <c r="I77" i="8"/>
  <c r="F28" i="11" s="1"/>
  <c r="F29" i="12" s="1"/>
  <c r="CD77" i="8"/>
  <c r="CY77" i="8"/>
  <c r="BA77" i="8"/>
  <c r="N77" i="8"/>
  <c r="AU77" i="8"/>
  <c r="K77" i="8"/>
  <c r="CA71" i="8"/>
  <c r="DB80" i="8"/>
  <c r="CP80" i="8"/>
  <c r="CG80" i="8"/>
  <c r="O80" i="8"/>
  <c r="H31" i="11" s="1"/>
  <c r="H32" i="12" s="1"/>
  <c r="CW74" i="8"/>
  <c r="AI74" i="8"/>
  <c r="AD74" i="8"/>
  <c r="M25" i="11" s="1"/>
  <c r="M26" i="12" s="1"/>
  <c r="CB74" i="8"/>
  <c r="CM74" i="8"/>
  <c r="AG74" i="8"/>
  <c r="N25" i="11" s="1"/>
  <c r="N26" i="12" s="1"/>
  <c r="AF77" i="8"/>
  <c r="AR77" i="8"/>
  <c r="AX77" i="8"/>
  <c r="AO77" i="8"/>
  <c r="BY77" i="8"/>
  <c r="DT77" i="8"/>
  <c r="AR82" i="8"/>
  <c r="DF82" i="8"/>
  <c r="CP82" i="8"/>
  <c r="CA82" i="8"/>
  <c r="C13" i="10"/>
  <c r="Z13" i="10" s="1"/>
  <c r="AH26" i="10"/>
  <c r="B65" i="8"/>
  <c r="AS65" i="8" s="1"/>
  <c r="R16" i="11" s="1"/>
  <c r="R17" i="12" s="1"/>
  <c r="C21" i="10"/>
  <c r="Z21" i="10" s="1"/>
  <c r="AN21" i="10" s="1"/>
  <c r="N86" i="8"/>
  <c r="BJ86" i="8"/>
  <c r="AL86" i="8"/>
  <c r="AU86" i="8"/>
  <c r="I86" i="8"/>
  <c r="F37" i="11" s="1"/>
  <c r="F38" i="12" s="1"/>
  <c r="CK86" i="8"/>
  <c r="CM86" i="8"/>
  <c r="DT86" i="8"/>
  <c r="DQ90" i="8"/>
  <c r="BJ90" i="8"/>
  <c r="BP81" i="8"/>
  <c r="DU24" i="11"/>
  <c r="DX24" i="11"/>
  <c r="DT24" i="11"/>
  <c r="AT24" i="11"/>
  <c r="AT28" i="11"/>
  <c r="A28" i="11"/>
  <c r="DT32" i="11"/>
  <c r="DV32" i="11"/>
  <c r="DS32" i="11"/>
  <c r="A32" i="11"/>
  <c r="DX32" i="11"/>
  <c r="AW36" i="11"/>
  <c r="DW36" i="11"/>
  <c r="DT36" i="11"/>
  <c r="AT36" i="11"/>
  <c r="DR36" i="11"/>
  <c r="DU36" i="11"/>
  <c r="DX40" i="11"/>
  <c r="DV40" i="11"/>
  <c r="A40" i="11"/>
  <c r="DU40" i="11"/>
  <c r="I88" i="8"/>
  <c r="F39" i="11" s="1"/>
  <c r="U88" i="8"/>
  <c r="J39" i="11" s="1"/>
  <c r="J40" i="12" s="1"/>
  <c r="AG65" i="8"/>
  <c r="N16" i="11" s="1"/>
  <c r="N17" i="12" s="1"/>
  <c r="BE60" i="8"/>
  <c r="V11" i="11" s="1"/>
  <c r="V12" i="12" s="1"/>
  <c r="AB49" i="10"/>
  <c r="AF49" i="10"/>
  <c r="AN45" i="10"/>
  <c r="AB37" i="10"/>
  <c r="AN37" i="10"/>
  <c r="AB33" i="10"/>
  <c r="AN33" i="10"/>
  <c r="CK2" i="12"/>
  <c r="CH2" i="11"/>
  <c r="CW82" i="8"/>
  <c r="CY82" i="8"/>
  <c r="CB82" i="8"/>
  <c r="AP82" i="8"/>
  <c r="Q33" i="11" s="1"/>
  <c r="BA82" i="8"/>
  <c r="W82" i="8"/>
  <c r="CT82" i="8"/>
  <c r="DI36" i="11"/>
  <c r="DI20" i="11"/>
  <c r="DI4" i="11"/>
  <c r="DI28" i="11"/>
  <c r="DI12" i="11"/>
  <c r="DI39" i="11"/>
  <c r="DI23" i="11"/>
  <c r="DI7" i="11"/>
  <c r="P5" i="10"/>
  <c r="AB4" i="9"/>
  <c r="AE4" i="9"/>
  <c r="AH4" i="9"/>
  <c r="AK4" i="9"/>
  <c r="AN4" i="9"/>
  <c r="AQ4" i="9"/>
  <c r="AT4" i="9"/>
  <c r="AW4" i="9"/>
  <c r="AZ4" i="9"/>
  <c r="BC4" i="9"/>
  <c r="BF4" i="9"/>
  <c r="G5" i="10"/>
  <c r="F5" i="10"/>
  <c r="DR32" i="11"/>
  <c r="E24" i="2"/>
  <c r="E18" i="2"/>
  <c r="AM53" i="12"/>
  <c r="AB47" i="12"/>
  <c r="X50" i="12"/>
  <c r="CW77" i="8"/>
  <c r="DI87" i="8"/>
  <c r="BP94" i="8"/>
  <c r="AD50" i="12"/>
  <c r="AH50" i="12"/>
  <c r="M9" i="4"/>
  <c r="AR4" i="12" s="1"/>
  <c r="CT65" i="8"/>
  <c r="DF88" i="8"/>
  <c r="DR88" i="8"/>
  <c r="AC47" i="11"/>
  <c r="Y46" i="11"/>
  <c r="BS87" i="8"/>
  <c r="CE86" i="8"/>
  <c r="AA46" i="11"/>
  <c r="L88" i="8"/>
  <c r="G39" i="11" s="1"/>
  <c r="G40" i="12" s="1"/>
  <c r="X81" i="8"/>
  <c r="K32" i="11" s="1"/>
  <c r="K33" i="12" s="1"/>
  <c r="AJ60" i="8"/>
  <c r="O11" i="11" s="1"/>
  <c r="O12" i="12" s="1"/>
  <c r="AV68" i="8"/>
  <c r="S19" i="11" s="1"/>
  <c r="BH82" i="8"/>
  <c r="W33" i="11" s="1"/>
  <c r="W34" i="12" s="1"/>
  <c r="AB44" i="10"/>
  <c r="X4" i="12"/>
  <c r="X3" i="11"/>
  <c r="AD79" i="8"/>
  <c r="M30" i="11" s="1"/>
  <c r="M31" i="12" s="1"/>
  <c r="DR79" i="8"/>
  <c r="I79" i="8"/>
  <c r="F30" i="11" s="1"/>
  <c r="F31" i="12" s="1"/>
  <c r="CV79" i="8"/>
  <c r="BX79" i="8"/>
  <c r="CK79" i="8"/>
  <c r="DL79" i="8"/>
  <c r="Q79" i="8"/>
  <c r="U79" i="8"/>
  <c r="J30" i="11" s="1"/>
  <c r="J31" i="12" s="1"/>
  <c r="CG79" i="8"/>
  <c r="AL79" i="8"/>
  <c r="K79" i="8"/>
  <c r="AF79" i="8"/>
  <c r="AU79" i="8"/>
  <c r="BO79" i="8"/>
  <c r="AJ79" i="8"/>
  <c r="O30" i="11" s="1"/>
  <c r="O31" i="12" s="1"/>
  <c r="F79" i="8"/>
  <c r="E30" i="11" s="1"/>
  <c r="AG79" i="8"/>
  <c r="N30" i="11" s="1"/>
  <c r="N31" i="12" s="1"/>
  <c r="DB79" i="8"/>
  <c r="CD79" i="8"/>
  <c r="CW79" i="8"/>
  <c r="BM79" i="8"/>
  <c r="E79" i="8"/>
  <c r="BA79" i="8"/>
  <c r="CS79" i="8"/>
  <c r="Z79" i="8"/>
  <c r="CT79" i="8"/>
  <c r="AS79" i="8"/>
  <c r="R30" i="11" s="1"/>
  <c r="R31" i="12" s="1"/>
  <c r="H79" i="8"/>
  <c r="CM79" i="8"/>
  <c r="W79" i="8"/>
  <c r="DX27" i="11"/>
  <c r="DS27" i="11"/>
  <c r="AW27" i="11"/>
  <c r="DW27" i="11"/>
  <c r="DT27" i="11"/>
  <c r="DU27" i="11"/>
  <c r="AT27" i="11"/>
  <c r="AW35" i="11"/>
  <c r="DV35" i="11"/>
  <c r="DX35" i="11"/>
  <c r="DR35" i="11"/>
  <c r="AT35" i="11"/>
  <c r="DW35" i="11"/>
  <c r="DT35" i="11"/>
  <c r="DS35" i="11"/>
  <c r="DT43" i="11"/>
  <c r="DS43" i="11"/>
  <c r="DW43" i="11"/>
  <c r="DU43" i="11"/>
  <c r="AW43" i="11"/>
  <c r="DV43" i="11"/>
  <c r="AT43" i="11"/>
  <c r="AH48" i="10"/>
  <c r="CJ2" i="12"/>
  <c r="D2" i="12" s="1"/>
  <c r="C3" i="9"/>
  <c r="C3" i="10"/>
  <c r="BB75" i="8"/>
  <c r="U26" i="11" s="1"/>
  <c r="U27" i="12" s="1"/>
  <c r="AD75" i="8"/>
  <c r="M26" i="11" s="1"/>
  <c r="M27" i="12" s="1"/>
  <c r="L75" i="8"/>
  <c r="G26" i="11" s="1"/>
  <c r="G27" i="12" s="1"/>
  <c r="AG75" i="8"/>
  <c r="N26" i="11" s="1"/>
  <c r="N27" i="12" s="1"/>
  <c r="DT75" i="8"/>
  <c r="CV75" i="8"/>
  <c r="BX75" i="8"/>
  <c r="CW75" i="8"/>
  <c r="BY75" i="8"/>
  <c r="DF75" i="8"/>
  <c r="AC75" i="8"/>
  <c r="DK75" i="8"/>
  <c r="BO75" i="8"/>
  <c r="AX75" i="8"/>
  <c r="BP75" i="8"/>
  <c r="CS75" i="8"/>
  <c r="CZ75" i="8"/>
  <c r="DE75" i="8"/>
  <c r="BD75" i="8"/>
  <c r="BH75" i="8"/>
  <c r="W26" i="11" s="1"/>
  <c r="W27" i="12" s="1"/>
  <c r="AJ75" i="8"/>
  <c r="O26" i="11" s="1"/>
  <c r="O27" i="12" s="1"/>
  <c r="R75" i="8"/>
  <c r="I26" i="11" s="1"/>
  <c r="I27" i="12" s="1"/>
  <c r="AS75" i="8"/>
  <c r="R26" i="11" s="1"/>
  <c r="R27" i="12" s="1"/>
  <c r="AA75" i="8"/>
  <c r="L26" i="11" s="1"/>
  <c r="L27" i="12" s="1"/>
  <c r="DB75" i="8"/>
  <c r="CD75" i="8"/>
  <c r="DI75" i="8"/>
  <c r="CE75" i="8"/>
  <c r="DR75" i="8"/>
  <c r="Q75" i="8"/>
  <c r="AM75" i="8"/>
  <c r="P26" i="11" s="1"/>
  <c r="P27" i="12" s="1"/>
  <c r="CA75" i="8"/>
  <c r="AL75" i="8"/>
  <c r="CN75" i="8"/>
  <c r="DQ75" i="8"/>
  <c r="AR75" i="8"/>
  <c r="AF75" i="8"/>
  <c r="H75" i="8"/>
  <c r="CT89" i="8"/>
  <c r="DQ89" i="8"/>
  <c r="CK89" i="8"/>
  <c r="AI89" i="8"/>
  <c r="CZ89" i="8"/>
  <c r="CE89" i="8"/>
  <c r="BA89" i="8"/>
  <c r="T89" i="8"/>
  <c r="BD25" i="12"/>
  <c r="BA25" i="12"/>
  <c r="AZ25" i="12"/>
  <c r="BF25" i="12"/>
  <c r="BC25" i="12"/>
  <c r="AU25" i="12"/>
  <c r="AV73" i="8"/>
  <c r="S24" i="11" s="1"/>
  <c r="S25" i="12" s="1"/>
  <c r="U73" i="8"/>
  <c r="J24" i="11" s="1"/>
  <c r="J25" i="12" s="1"/>
  <c r="BJ73" i="8"/>
  <c r="DB73" i="8"/>
  <c r="DF73" i="8"/>
  <c r="AP91" i="8"/>
  <c r="Q42" i="11" s="1"/>
  <c r="Q43" i="12" s="1"/>
  <c r="R91" i="8"/>
  <c r="I42" i="11" s="1"/>
  <c r="I43" i="12" s="1"/>
  <c r="BE91" i="8"/>
  <c r="V42" i="11" s="1"/>
  <c r="V43" i="12" s="1"/>
  <c r="DF91" i="8"/>
  <c r="CB91" i="8"/>
  <c r="DH91" i="8"/>
  <c r="CJ91" i="8"/>
  <c r="AA91" i="8"/>
  <c r="L42" i="11" s="1"/>
  <c r="L43" i="12" s="1"/>
  <c r="CG91" i="8"/>
  <c r="CK91" i="8"/>
  <c r="CM91" i="8"/>
  <c r="AC91" i="8"/>
  <c r="N91" i="8"/>
  <c r="BJ91" i="8"/>
  <c r="CE91" i="8"/>
  <c r="K91" i="8"/>
  <c r="AI91" i="8"/>
  <c r="AV91" i="8"/>
  <c r="S42" i="11" s="1"/>
  <c r="S43" i="12" s="1"/>
  <c r="X91" i="8"/>
  <c r="K42" i="11" s="1"/>
  <c r="K43" i="12" s="1"/>
  <c r="U91" i="8"/>
  <c r="J42" i="11" s="1"/>
  <c r="J43" i="12" s="1"/>
  <c r="DL91" i="8"/>
  <c r="CN91" i="8"/>
  <c r="DN91" i="8"/>
  <c r="CP91" i="8"/>
  <c r="BR91" i="8"/>
  <c r="CS91" i="8"/>
  <c r="CW91" i="8"/>
  <c r="DK91" i="8"/>
  <c r="Q91" i="8"/>
  <c r="BS91" i="8"/>
  <c r="AX91" i="8"/>
  <c r="AU91" i="8"/>
  <c r="CY91" i="8"/>
  <c r="BD91" i="8"/>
  <c r="DI68" i="8"/>
  <c r="AR68" i="8"/>
  <c r="DB68" i="8"/>
  <c r="DK68" i="8"/>
  <c r="CB68" i="8"/>
  <c r="Z68" i="8"/>
  <c r="F68" i="8"/>
  <c r="E19" i="11" s="1"/>
  <c r="E20" i="12" s="1"/>
  <c r="AJ68" i="8"/>
  <c r="O19" i="11" s="1"/>
  <c r="O20" i="12" s="1"/>
  <c r="AL68" i="8"/>
  <c r="DQ68" i="8"/>
  <c r="X68" i="8"/>
  <c r="K19" i="11" s="1"/>
  <c r="K20" i="12" s="1"/>
  <c r="N68" i="8"/>
  <c r="BR68" i="8"/>
  <c r="DT68" i="8"/>
  <c r="CG68" i="8"/>
  <c r="DN68" i="8"/>
  <c r="CK68" i="8"/>
  <c r="AU68" i="8"/>
  <c r="BB68" i="8"/>
  <c r="U19" i="11" s="1"/>
  <c r="U20" i="12" s="1"/>
  <c r="CZ68" i="8"/>
  <c r="CV68" i="8"/>
  <c r="BP68" i="8"/>
  <c r="AG68" i="8"/>
  <c r="N19" i="11" s="1"/>
  <c r="N20" i="12" s="1"/>
  <c r="CQ68" i="8"/>
  <c r="L68" i="8"/>
  <c r="G19" i="11" s="1"/>
  <c r="G20" i="12" s="1"/>
  <c r="DF68" i="8"/>
  <c r="DH68" i="8"/>
  <c r="K68" i="8"/>
  <c r="CE68" i="8"/>
  <c r="U68" i="8" s="1"/>
  <c r="J19" i="11" s="1"/>
  <c r="J20" i="12" s="1"/>
  <c r="AD68" i="8"/>
  <c r="M19" i="11" s="1"/>
  <c r="M20" i="12" s="1"/>
  <c r="BG68" i="8"/>
  <c r="AB26" i="10"/>
  <c r="AN26" i="10"/>
  <c r="X26" i="10"/>
  <c r="DX20" i="11"/>
  <c r="A20" i="11"/>
  <c r="AP27" i="10"/>
  <c r="DI41" i="11"/>
  <c r="DI40" i="11"/>
  <c r="DI32" i="11"/>
  <c r="DI24" i="11"/>
  <c r="DI16" i="11"/>
  <c r="DI8" i="11"/>
  <c r="DI43" i="11"/>
  <c r="DI35" i="11"/>
  <c r="DI27" i="11"/>
  <c r="DI19" i="11"/>
  <c r="DI11" i="11"/>
  <c r="BB28" i="12"/>
  <c r="AY28" i="12"/>
  <c r="BE28" i="12"/>
  <c r="AV37" i="12"/>
  <c r="BB37" i="12"/>
  <c r="BH68" i="8"/>
  <c r="W19" i="11" s="1"/>
  <c r="W20" i="12" s="1"/>
  <c r="BD79" i="8"/>
  <c r="BU79" i="8"/>
  <c r="CP79" i="8"/>
  <c r="L86" i="8"/>
  <c r="G37" i="11" s="1"/>
  <c r="G38" i="12" s="1"/>
  <c r="V4" i="12"/>
  <c r="DR43" i="11"/>
  <c r="DU19" i="11"/>
  <c r="BD20" i="12" s="1"/>
  <c r="CG75" i="8"/>
  <c r="AU75" i="8"/>
  <c r="Z75" i="8"/>
  <c r="BA75" i="8"/>
  <c r="BM75" i="8"/>
  <c r="DO75" i="8"/>
  <c r="DH75" i="8"/>
  <c r="BE75" i="8"/>
  <c r="V26" i="11" s="1"/>
  <c r="V27" i="12" s="1"/>
  <c r="AP75" i="8"/>
  <c r="Q26" i="11" s="1"/>
  <c r="Q27" i="12" s="1"/>
  <c r="BG80" i="8"/>
  <c r="T80" i="8"/>
  <c r="Z80" i="8"/>
  <c r="AC80" i="8"/>
  <c r="CZ80" i="8"/>
  <c r="DT80" i="8"/>
  <c r="DE80" i="8"/>
  <c r="CK80" i="8"/>
  <c r="BS81" i="8"/>
  <c r="X88" i="8"/>
  <c r="K39" i="11" s="1"/>
  <c r="K40" i="12" s="1"/>
  <c r="CE73" i="8"/>
  <c r="AP21" i="10"/>
  <c r="CE74" i="8"/>
  <c r="DF79" i="8"/>
  <c r="BG79" i="8"/>
  <c r="N79" i="8"/>
  <c r="AO79" i="8"/>
  <c r="BS79" i="8"/>
  <c r="CJ79" i="8"/>
  <c r="BE79" i="8"/>
  <c r="V30" i="11" s="1"/>
  <c r="V31" i="12" s="1"/>
  <c r="AV79" i="8"/>
  <c r="S30" i="11" s="1"/>
  <c r="S31" i="12" s="1"/>
  <c r="BH77" i="8"/>
  <c r="W28" i="11" s="1"/>
  <c r="W29" i="12" s="1"/>
  <c r="Q89" i="8"/>
  <c r="R89" i="8"/>
  <c r="I40" i="11" s="1"/>
  <c r="I41" i="12" s="1"/>
  <c r="AP41" i="10"/>
  <c r="BH65" i="8"/>
  <c r="W16" i="11" s="1"/>
  <c r="W17" i="12" s="1"/>
  <c r="AT25" i="12"/>
  <c r="V3" i="11"/>
  <c r="A31" i="11"/>
  <c r="A35" i="11"/>
  <c r="A43" i="11"/>
  <c r="AN52" i="12"/>
  <c r="AA49" i="12"/>
  <c r="AV25" i="12"/>
  <c r="AF46" i="10"/>
  <c r="AF31" i="10"/>
  <c r="AF42" i="10"/>
  <c r="AF21" i="10"/>
  <c r="AF25" i="10"/>
  <c r="CE77" i="8"/>
  <c r="CE88" i="8"/>
  <c r="AW31" i="11"/>
  <c r="DW31" i="11"/>
  <c r="DT31" i="11"/>
  <c r="DR31" i="11"/>
  <c r="DV31" i="11"/>
  <c r="DU31" i="11"/>
  <c r="DS31" i="11"/>
  <c r="AW39" i="11"/>
  <c r="DW39" i="11"/>
  <c r="DX39" i="11"/>
  <c r="AT39" i="11"/>
  <c r="DU39" i="11"/>
  <c r="DT39" i="11"/>
  <c r="DR39" i="11"/>
  <c r="AJ87" i="8"/>
  <c r="O38" i="11" s="1"/>
  <c r="O39" i="12" s="1"/>
  <c r="AJ77" i="8"/>
  <c r="O28" i="11" s="1"/>
  <c r="O29" i="12" s="1"/>
  <c r="AJ88" i="8"/>
  <c r="O39" i="11" s="1"/>
  <c r="O40" i="12" s="1"/>
  <c r="AV88" i="8"/>
  <c r="S39" i="11" s="1"/>
  <c r="AV65" i="8"/>
  <c r="S16" i="11" s="1"/>
  <c r="S17" i="12" s="1"/>
  <c r="AH44" i="10"/>
  <c r="DR33" i="8"/>
  <c r="DT47" i="8" s="1"/>
  <c r="AV46" i="8"/>
  <c r="BV44" i="8"/>
  <c r="AM36" i="8"/>
  <c r="AS80" i="8"/>
  <c r="R31" i="11" s="1"/>
  <c r="R32" i="12" s="1"/>
  <c r="DI80" i="8"/>
  <c r="BY80" i="8"/>
  <c r="DQ80" i="8"/>
  <c r="CS80" i="8"/>
  <c r="BU80" i="8"/>
  <c r="CV80" i="8"/>
  <c r="X80" i="8"/>
  <c r="K31" i="11" s="1"/>
  <c r="K32" i="12" s="1"/>
  <c r="BP80" i="8"/>
  <c r="E80" i="8"/>
  <c r="BA80" i="8"/>
  <c r="CT80" i="8"/>
  <c r="AX80" i="8"/>
  <c r="AU80" i="8"/>
  <c r="AJ80" i="8"/>
  <c r="O31" i="11" s="1"/>
  <c r="O32" i="12" s="1"/>
  <c r="AF80" i="8"/>
  <c r="BD80" i="8"/>
  <c r="BE80" i="8"/>
  <c r="V31" i="11" s="1"/>
  <c r="V32" i="12" s="1"/>
  <c r="U80" i="8"/>
  <c r="J31" i="11" s="1"/>
  <c r="J32" i="12" s="1"/>
  <c r="I80" i="8"/>
  <c r="F31" i="11" s="1"/>
  <c r="CE80" i="8"/>
  <c r="F80" i="8"/>
  <c r="E31" i="11" s="1"/>
  <c r="E32" i="12" s="1"/>
  <c r="CY80" i="8"/>
  <c r="CA80" i="8"/>
  <c r="DH80" i="8"/>
  <c r="AV80" i="8"/>
  <c r="S31" i="11" s="1"/>
  <c r="S32" i="12" s="1"/>
  <c r="CB80" i="8"/>
  <c r="BR80" i="8"/>
  <c r="AO80" i="8"/>
  <c r="DR80" i="8"/>
  <c r="AL80" i="8"/>
  <c r="W80" i="8"/>
  <c r="AR80" i="8"/>
  <c r="AI80" i="8"/>
  <c r="H80" i="8"/>
  <c r="AZ21" i="12"/>
  <c r="BA21" i="12"/>
  <c r="AH43" i="10"/>
  <c r="AH20" i="10"/>
  <c r="AH46" i="10"/>
  <c r="U82" i="8"/>
  <c r="J33" i="11" s="1"/>
  <c r="J34" i="12" s="1"/>
  <c r="AV82" i="8"/>
  <c r="S33" i="11" s="1"/>
  <c r="S34" i="12" s="1"/>
  <c r="DI82" i="8"/>
  <c r="BY82" i="8"/>
  <c r="DE82" i="8"/>
  <c r="CG82" i="8"/>
  <c r="CN82" i="8"/>
  <c r="DN82" i="8"/>
  <c r="BR82" i="8"/>
  <c r="BX82" i="8"/>
  <c r="AO82" i="8"/>
  <c r="Z82" i="8"/>
  <c r="DH82" i="8"/>
  <c r="T82" i="8"/>
  <c r="BG82" i="8"/>
  <c r="AI82" i="8"/>
  <c r="BE82" i="8"/>
  <c r="V33" i="11" s="1"/>
  <c r="V34" i="12" s="1"/>
  <c r="AG82" i="8"/>
  <c r="N33" i="11" s="1"/>
  <c r="L82" i="8"/>
  <c r="G33" i="11" s="1"/>
  <c r="G34" i="12" s="1"/>
  <c r="CE82" i="8"/>
  <c r="DK82" i="8"/>
  <c r="CM82" i="8"/>
  <c r="BO82" i="8"/>
  <c r="AD82" i="8"/>
  <c r="M33" i="11" s="1"/>
  <c r="M34" i="12" s="1"/>
  <c r="CD82" i="8"/>
  <c r="CV82" i="8"/>
  <c r="AC82" i="8"/>
  <c r="N82" i="8"/>
  <c r="BJ82" i="8"/>
  <c r="DR82" i="8"/>
  <c r="K82" i="8"/>
  <c r="BD82" i="8"/>
  <c r="AY74" i="8"/>
  <c r="T25" i="11" s="1"/>
  <c r="T26" i="12" s="1"/>
  <c r="AV74" i="8"/>
  <c r="S25" i="11" s="1"/>
  <c r="L74" i="8"/>
  <c r="G25" i="11" s="1"/>
  <c r="G26" i="12" s="1"/>
  <c r="CY74" i="8"/>
  <c r="CA74" i="8"/>
  <c r="DR74" i="8"/>
  <c r="CN74" i="8"/>
  <c r="DB74" i="8"/>
  <c r="E74" i="8"/>
  <c r="BA74" i="8"/>
  <c r="N74" i="8"/>
  <c r="BJ74" i="8"/>
  <c r="K74" i="8"/>
  <c r="CV74" i="8"/>
  <c r="BD74" i="8"/>
  <c r="CJ74" i="8"/>
  <c r="T74" i="8"/>
  <c r="BE74" i="8"/>
  <c r="V25" i="11" s="1"/>
  <c r="V26" i="12" s="1"/>
  <c r="U74" i="8"/>
  <c r="J25" i="11" s="1"/>
  <c r="J26" i="12" s="1"/>
  <c r="BH74" i="8"/>
  <c r="W25" i="11" s="1"/>
  <c r="W26" i="12" s="1"/>
  <c r="X74" i="8"/>
  <c r="K25" i="11" s="1"/>
  <c r="K26" i="12" s="1"/>
  <c r="DE74" i="8"/>
  <c r="CG74" i="8"/>
  <c r="AP74" i="8"/>
  <c r="Q25" i="11" s="1"/>
  <c r="Q26" i="12" s="1"/>
  <c r="CT74" i="8"/>
  <c r="DN74" i="8"/>
  <c r="BR74" i="8"/>
  <c r="AO74" i="8"/>
  <c r="BS74" i="8"/>
  <c r="AX74" i="8"/>
  <c r="CK74" i="8"/>
  <c r="DT74" i="8"/>
  <c r="AF74" i="8"/>
  <c r="BY74" i="8"/>
  <c r="W74" i="8"/>
  <c r="E3" i="11"/>
  <c r="C21" i="13" s="1"/>
  <c r="BT6" i="9"/>
  <c r="I3" i="11"/>
  <c r="G21" i="13" s="1"/>
  <c r="I4" i="12"/>
  <c r="BE27" i="12"/>
  <c r="BF27" i="12"/>
  <c r="AZ43" i="12"/>
  <c r="AS43" i="12"/>
  <c r="K86" i="8"/>
  <c r="AI86" i="8"/>
  <c r="BG86" i="8"/>
  <c r="U86" i="8"/>
  <c r="J37" i="11" s="1"/>
  <c r="J38" i="12" s="1"/>
  <c r="AD86" i="8"/>
  <c r="M37" i="11" s="1"/>
  <c r="M38" i="12" s="1"/>
  <c r="CW86" i="8"/>
  <c r="BM86" i="8"/>
  <c r="CY86" i="8"/>
  <c r="CA86" i="8"/>
  <c r="AJ86" i="8"/>
  <c r="O37" i="11" s="1"/>
  <c r="O38" i="12" s="1"/>
  <c r="CT86" i="8"/>
  <c r="CJ86" i="8"/>
  <c r="Z86" i="8"/>
  <c r="AX86" i="8"/>
  <c r="AG86" i="8"/>
  <c r="N37" i="11" s="1"/>
  <c r="N38" i="12" s="1"/>
  <c r="BB86" i="8"/>
  <c r="U37" i="11" s="1"/>
  <c r="U38" i="12" s="1"/>
  <c r="DI86" i="8"/>
  <c r="BS86" i="8"/>
  <c r="DE86" i="8"/>
  <c r="CG86" i="8"/>
  <c r="BH86" i="8"/>
  <c r="W37" i="11" s="1"/>
  <c r="W38" i="12" s="1"/>
  <c r="DF86" i="8"/>
  <c r="CV86" i="8"/>
  <c r="CK65" i="8"/>
  <c r="CK88" i="8"/>
  <c r="BS75" i="8"/>
  <c r="AV75" i="8"/>
  <c r="S26" i="11" s="1"/>
  <c r="AJ91" i="8"/>
  <c r="O42" i="11" s="1"/>
  <c r="O43" i="12" s="1"/>
  <c r="BH81" i="8"/>
  <c r="W32" i="11" s="1"/>
  <c r="W33" i="12" s="1"/>
  <c r="AJ74" i="8"/>
  <c r="O25" i="11" s="1"/>
  <c r="O26" i="12" s="1"/>
  <c r="T79" i="8"/>
  <c r="AI79" i="8"/>
  <c r="AC79" i="8"/>
  <c r="CE79" i="8"/>
  <c r="DT79" i="8"/>
  <c r="BH79" i="8"/>
  <c r="W30" i="11" s="1"/>
  <c r="W31" i="12" s="1"/>
  <c r="L77" i="8"/>
  <c r="G28" i="11" s="1"/>
  <c r="G29" i="12" s="1"/>
  <c r="AF30" i="10"/>
  <c r="X82" i="8"/>
  <c r="K33" i="11" s="1"/>
  <c r="K34" i="12" s="1"/>
  <c r="BF20" i="12"/>
  <c r="L2" i="2"/>
  <c r="V9" i="4"/>
  <c r="CL2" i="11" s="1"/>
  <c r="DC49" i="8"/>
  <c r="A27" i="11"/>
  <c r="AC51" i="12"/>
  <c r="DV39" i="11"/>
  <c r="K75" i="8"/>
  <c r="BU75" i="8"/>
  <c r="BJ75" i="8"/>
  <c r="CY75" i="8"/>
  <c r="CT75" i="8"/>
  <c r="CQ75" i="8"/>
  <c r="CP75" i="8"/>
  <c r="U75" i="8"/>
  <c r="J26" i="11" s="1"/>
  <c r="J27" i="12" s="1"/>
  <c r="L91" i="8"/>
  <c r="G42" i="11" s="1"/>
  <c r="G43" i="12" s="1"/>
  <c r="BH91" i="8"/>
  <c r="W42" i="11" s="1"/>
  <c r="W43" i="12" s="1"/>
  <c r="BJ80" i="8"/>
  <c r="BH80" i="8"/>
  <c r="W31" i="11" s="1"/>
  <c r="W32" i="12" s="1"/>
  <c r="DN80" i="8"/>
  <c r="CJ80" i="8"/>
  <c r="CM80" i="8"/>
  <c r="BS80" i="8"/>
  <c r="BH88" i="8"/>
  <c r="W39" i="11" s="1"/>
  <c r="W40" i="12" s="1"/>
  <c r="BS88" i="8"/>
  <c r="AF26" i="10"/>
  <c r="DK79" i="8"/>
  <c r="CY79" i="8"/>
  <c r="AX79" i="8"/>
  <c r="DQ79" i="8"/>
  <c r="CB79" i="8"/>
  <c r="BR79" i="8"/>
  <c r="DN79" i="8"/>
  <c r="X79" i="8"/>
  <c r="K30" i="11" s="1"/>
  <c r="K31" i="12" s="1"/>
  <c r="Z89" i="8"/>
  <c r="DH89" i="8"/>
  <c r="AF33" i="10"/>
  <c r="AP36" i="10"/>
  <c r="AX25" i="12"/>
  <c r="L3" i="2"/>
  <c r="DL40" i="8"/>
  <c r="AW25" i="12"/>
  <c r="DR27" i="11"/>
  <c r="DS39" i="11"/>
  <c r="DV27" i="11"/>
  <c r="DU35" i="11"/>
  <c r="DX43" i="11"/>
  <c r="AA50" i="12"/>
  <c r="Y47" i="11"/>
  <c r="BE81" i="8"/>
  <c r="V32" i="11" s="1"/>
  <c r="V33" i="12" s="1"/>
  <c r="CT81" i="8"/>
  <c r="BP88" i="8"/>
  <c r="CT77" i="8"/>
  <c r="DR87" i="8"/>
  <c r="AN41" i="10"/>
  <c r="AF45" i="10"/>
  <c r="AH37" i="10"/>
  <c r="AD49" i="10"/>
  <c r="AD44" i="10" s="1"/>
  <c r="AL49" i="10"/>
  <c r="AT49" i="10"/>
  <c r="AT27" i="10" s="1"/>
  <c r="AG85" i="8"/>
  <c r="N36" i="11" s="1"/>
  <c r="N37" i="12" s="1"/>
  <c r="BB31" i="12"/>
  <c r="X37" i="10"/>
  <c r="AV36" i="12"/>
  <c r="BA36" i="12"/>
  <c r="DX28" i="11"/>
  <c r="DS28" i="11"/>
  <c r="BB44" i="12"/>
  <c r="AS44" i="12"/>
  <c r="BA44" i="12"/>
  <c r="AP20" i="10"/>
  <c r="CM2" i="11"/>
  <c r="AR3" i="11"/>
  <c r="AE52" i="12"/>
  <c r="AI49" i="12"/>
  <c r="AM50" i="12"/>
  <c r="A24" i="11"/>
  <c r="AK51" i="12"/>
  <c r="AC46" i="12"/>
  <c r="Z48" i="12"/>
  <c r="AT40" i="11"/>
  <c r="AY44" i="12"/>
  <c r="DS24" i="11"/>
  <c r="DR28" i="11"/>
  <c r="DS40" i="11"/>
  <c r="D3" i="11"/>
  <c r="B21" i="13" s="1"/>
  <c r="DV24" i="11"/>
  <c r="DV28" i="11"/>
  <c r="DU32" i="11"/>
  <c r="DX36" i="11"/>
  <c r="DT40" i="11"/>
  <c r="DW24" i="11"/>
  <c r="DW32" i="11"/>
  <c r="DW40" i="11"/>
  <c r="DO89" i="8"/>
  <c r="Z48" i="11"/>
  <c r="AW24" i="11"/>
  <c r="AW40" i="11"/>
  <c r="AN49" i="12"/>
  <c r="I81" i="8"/>
  <c r="F32" i="11" s="1"/>
  <c r="F33" i="12" s="1"/>
  <c r="BE88" i="8"/>
  <c r="V39" i="11" s="1"/>
  <c r="V40" i="12" s="1"/>
  <c r="AS77" i="8"/>
  <c r="R28" i="11" s="1"/>
  <c r="R29" i="12" s="1"/>
  <c r="AF37" i="10"/>
  <c r="AJ49" i="10"/>
  <c r="AJ48" i="10" s="1"/>
  <c r="AR49" i="10"/>
  <c r="AZ31" i="12"/>
  <c r="AS31" i="12"/>
  <c r="BD36" i="12"/>
  <c r="AW36" i="12"/>
  <c r="AS36" i="12"/>
  <c r="AU44" i="12"/>
  <c r="AV44" i="12"/>
  <c r="AD52" i="12"/>
  <c r="AT32" i="11"/>
  <c r="BE36" i="12"/>
  <c r="DR24" i="11"/>
  <c r="DS36" i="11"/>
  <c r="DR40" i="11"/>
  <c r="DV36" i="11"/>
  <c r="BF36" i="12"/>
  <c r="AA48" i="11"/>
  <c r="X45" i="11"/>
  <c r="BV75" i="8"/>
  <c r="Z50" i="11"/>
  <c r="AB50" i="11"/>
  <c r="Y49" i="11"/>
  <c r="EO1" i="11" s="1"/>
  <c r="AC45" i="11"/>
  <c r="O89" i="8"/>
  <c r="H40" i="11" s="1"/>
  <c r="H41" i="12" s="1"/>
  <c r="E5" i="10"/>
  <c r="Y53" i="12"/>
  <c r="P4" i="9"/>
  <c r="C15" i="12"/>
  <c r="A15" i="12" s="1"/>
  <c r="E16" i="2"/>
  <c r="C14" i="11"/>
  <c r="C19" i="10"/>
  <c r="Z19" i="10" s="1"/>
  <c r="AF11" i="10"/>
  <c r="C6" i="11"/>
  <c r="A6" i="11" s="1"/>
  <c r="C9" i="9"/>
  <c r="BN9" i="9" s="1"/>
  <c r="AT20" i="10"/>
  <c r="B57" i="8"/>
  <c r="CQ57" i="8" s="1"/>
  <c r="E10" i="2"/>
  <c r="C11" i="9"/>
  <c r="BN11" i="9" s="1"/>
  <c r="Z4" i="12"/>
  <c r="Z3" i="11"/>
  <c r="AT32" i="10"/>
  <c r="AF32" i="10"/>
  <c r="AD32" i="10"/>
  <c r="AL32" i="10"/>
  <c r="AJ32" i="10"/>
  <c r="AN32" i="10"/>
  <c r="AH32" i="10"/>
  <c r="AP32" i="10"/>
  <c r="AQ51" i="12"/>
  <c r="AQ53" i="12"/>
  <c r="AQ52" i="12"/>
  <c r="M3" i="11"/>
  <c r="M4" i="12"/>
  <c r="CR6" i="9"/>
  <c r="AG49" i="12"/>
  <c r="AG50" i="12"/>
  <c r="AJ48" i="12"/>
  <c r="AJ47" i="12"/>
  <c r="AF52" i="12"/>
  <c r="AF51" i="12"/>
  <c r="AF46" i="12"/>
  <c r="BB40" i="12"/>
  <c r="BC40" i="12"/>
  <c r="AR40" i="12"/>
  <c r="BF40" i="12"/>
  <c r="BA40" i="12"/>
  <c r="AV40" i="12"/>
  <c r="AY40" i="12"/>
  <c r="CH86" i="8"/>
  <c r="CH74" i="8"/>
  <c r="CH80" i="8"/>
  <c r="CH82" i="8"/>
  <c r="CH79" i="8"/>
  <c r="CH68" i="8"/>
  <c r="CH88" i="8"/>
  <c r="AW26" i="11"/>
  <c r="DW26" i="11"/>
  <c r="DT26" i="11"/>
  <c r="DR26" i="11"/>
  <c r="DX26" i="11"/>
  <c r="A26" i="11"/>
  <c r="DU38" i="11"/>
  <c r="AW38" i="11"/>
  <c r="DW38" i="11"/>
  <c r="DT38" i="11"/>
  <c r="DS38" i="11"/>
  <c r="DU42" i="11"/>
  <c r="DT42" i="11"/>
  <c r="DS42" i="11"/>
  <c r="C79" i="8"/>
  <c r="D30" i="11" s="1"/>
  <c r="D31" i="12" s="1"/>
  <c r="C82" i="8"/>
  <c r="D33" i="11" s="1"/>
  <c r="C74" i="8"/>
  <c r="D25" i="11" s="1"/>
  <c r="D26" i="12" s="1"/>
  <c r="C80" i="8"/>
  <c r="D31" i="11" s="1"/>
  <c r="D32" i="12" s="1"/>
  <c r="AA86" i="8"/>
  <c r="L37" i="11" s="1"/>
  <c r="L38" i="12" s="1"/>
  <c r="AA65" i="8"/>
  <c r="L16" i="11" s="1"/>
  <c r="L17" i="12" s="1"/>
  <c r="AA82" i="8"/>
  <c r="L33" i="11" s="1"/>
  <c r="L34" i="12" s="1"/>
  <c r="AA79" i="8"/>
  <c r="L30" i="11" s="1"/>
  <c r="AA88" i="8"/>
  <c r="L39" i="11" s="1"/>
  <c r="L40" i="12" s="1"/>
  <c r="AM79" i="8"/>
  <c r="P30" i="11" s="1"/>
  <c r="P31" i="12" s="1"/>
  <c r="AM68" i="8"/>
  <c r="P19" i="11" s="1"/>
  <c r="P20" i="12" s="1"/>
  <c r="AM74" i="8"/>
  <c r="P25" i="11" s="1"/>
  <c r="P26" i="12" s="1"/>
  <c r="AM80" i="8"/>
  <c r="P31" i="11" s="1"/>
  <c r="P32" i="12" s="1"/>
  <c r="AY86" i="8"/>
  <c r="T37" i="11" s="1"/>
  <c r="T38" i="12" s="1"/>
  <c r="AY82" i="8"/>
  <c r="T33" i="11" s="1"/>
  <c r="T34" i="12" s="1"/>
  <c r="AY68" i="8"/>
  <c r="T19" i="11" s="1"/>
  <c r="T20" i="12" s="1"/>
  <c r="AY88" i="8"/>
  <c r="T39" i="11" s="1"/>
  <c r="T40" i="12" s="1"/>
  <c r="AJ47" i="10"/>
  <c r="AH47" i="10"/>
  <c r="AP47" i="10"/>
  <c r="AF47" i="10"/>
  <c r="AP43" i="10"/>
  <c r="AF43" i="10"/>
  <c r="AN43" i="10"/>
  <c r="AB39" i="10"/>
  <c r="AH39" i="10"/>
  <c r="AP39" i="10"/>
  <c r="AT39" i="10"/>
  <c r="AF39" i="10"/>
  <c r="AN35" i="10"/>
  <c r="AT35" i="10"/>
  <c r="DL56" i="8"/>
  <c r="AP56" i="8"/>
  <c r="Q7" i="11" s="1"/>
  <c r="Q8" i="12" s="1"/>
  <c r="CQ56" i="8"/>
  <c r="BB63" i="8"/>
  <c r="U14" i="11" s="1"/>
  <c r="U15" i="12" s="1"/>
  <c r="CN63" i="8"/>
  <c r="AG63" i="8"/>
  <c r="N14" i="11" s="1"/>
  <c r="N15" i="12" s="1"/>
  <c r="CK63" i="8"/>
  <c r="DC63" i="8"/>
  <c r="AL49" i="12"/>
  <c r="AL51" i="12"/>
  <c r="DC86" i="8"/>
  <c r="DC68" i="8"/>
  <c r="DC65" i="8"/>
  <c r="DC74" i="8"/>
  <c r="DC80" i="8"/>
  <c r="AH34" i="10"/>
  <c r="AH41" i="10"/>
  <c r="AH45" i="10"/>
  <c r="AP45" i="10"/>
  <c r="AP38" i="10"/>
  <c r="AP26" i="10"/>
  <c r="R87" i="8"/>
  <c r="I38" i="11" s="1"/>
  <c r="I39" i="12" s="1"/>
  <c r="CT87" i="8"/>
  <c r="DH87" i="8"/>
  <c r="AS87" i="8"/>
  <c r="R38" i="11" s="1"/>
  <c r="R39" i="12" s="1"/>
  <c r="DO87" i="8"/>
  <c r="Q87" i="8"/>
  <c r="N87" i="8"/>
  <c r="BM87" i="8"/>
  <c r="CK87" i="8"/>
  <c r="AV87" i="8"/>
  <c r="S38" i="11" s="1"/>
  <c r="S39" i="12" s="1"/>
  <c r="F87" i="8"/>
  <c r="E38" i="11" s="1"/>
  <c r="E39" i="12" s="1"/>
  <c r="C87" i="8"/>
  <c r="D38" i="11" s="1"/>
  <c r="CB87" i="8"/>
  <c r="CP87" i="8"/>
  <c r="DK87" i="8"/>
  <c r="CE87" i="8"/>
  <c r="BA87" i="8"/>
  <c r="AX87" i="8"/>
  <c r="DQ87" i="8"/>
  <c r="CS87" i="8"/>
  <c r="BH60" i="8"/>
  <c r="W11" i="11" s="1"/>
  <c r="W12" i="12" s="1"/>
  <c r="DR60" i="8"/>
  <c r="CQ60" i="8"/>
  <c r="AP60" i="8"/>
  <c r="Q11" i="11" s="1"/>
  <c r="Q12" i="12" s="1"/>
  <c r="DL60" i="8"/>
  <c r="AG60" i="8"/>
  <c r="N11" i="11" s="1"/>
  <c r="N12" i="12" s="1"/>
  <c r="AM57" i="8"/>
  <c r="P8" i="11" s="1"/>
  <c r="P9" i="12" s="1"/>
  <c r="AP57" i="8"/>
  <c r="Q8" i="11" s="1"/>
  <c r="Q9" i="12" s="1"/>
  <c r="DC57" i="8"/>
  <c r="BH57" i="8"/>
  <c r="W8" i="11" s="1"/>
  <c r="W9" i="12" s="1"/>
  <c r="CT57" i="8"/>
  <c r="CN57" i="8"/>
  <c r="BE57" i="8"/>
  <c r="V8" i="11" s="1"/>
  <c r="V9" i="12" s="1"/>
  <c r="AG57" i="8"/>
  <c r="N8" i="11" s="1"/>
  <c r="N9" i="12" s="1"/>
  <c r="AD57" i="8"/>
  <c r="M8" i="11" s="1"/>
  <c r="M9" i="12" s="1"/>
  <c r="CW57" i="8"/>
  <c r="AJ57" i="8"/>
  <c r="O8" i="11" s="1"/>
  <c r="O9" i="12" s="1"/>
  <c r="AV57" i="8"/>
  <c r="S8" i="11" s="1"/>
  <c r="S9" i="12" s="1"/>
  <c r="X20" i="10"/>
  <c r="AB20" i="10"/>
  <c r="AF20" i="10"/>
  <c r="AR20" i="10"/>
  <c r="AN20" i="10"/>
  <c r="G3" i="11"/>
  <c r="E21" i="13" s="1"/>
  <c r="BZ6" i="9"/>
  <c r="G4" i="12"/>
  <c r="BA27" i="12"/>
  <c r="AW27" i="12"/>
  <c r="AU27" i="12"/>
  <c r="AS27" i="12"/>
  <c r="AZ27" i="12"/>
  <c r="BC27" i="12"/>
  <c r="AV27" i="12"/>
  <c r="AR27" i="12"/>
  <c r="AT27" i="12"/>
  <c r="CN80" i="8"/>
  <c r="CN79" i="8"/>
  <c r="CN88" i="8"/>
  <c r="CZ65" i="8"/>
  <c r="CZ79" i="8"/>
  <c r="CZ88" i="8"/>
  <c r="CZ82" i="8"/>
  <c r="CZ74" i="8"/>
  <c r="DL82" i="8"/>
  <c r="DL68" i="8"/>
  <c r="AA50" i="11"/>
  <c r="AA49" i="11"/>
  <c r="EQ1" i="11" s="1"/>
  <c r="AA45" i="11"/>
  <c r="AA47" i="11"/>
  <c r="AT30" i="10"/>
  <c r="Y50" i="11"/>
  <c r="AH11" i="10"/>
  <c r="AJ11" i="10"/>
  <c r="AR11" i="10"/>
  <c r="BF21" i="12"/>
  <c r="CH75" i="8"/>
  <c r="O91" i="8"/>
  <c r="H42" i="11" s="1"/>
  <c r="H43" i="12" s="1"/>
  <c r="AY80" i="8"/>
  <c r="T31" i="11" s="1"/>
  <c r="T32" i="12" s="1"/>
  <c r="T73" i="8"/>
  <c r="CT73" i="8"/>
  <c r="AA73" i="8"/>
  <c r="L24" i="11" s="1"/>
  <c r="L25" i="12" s="1"/>
  <c r="BH73" i="8"/>
  <c r="W24" i="11" s="1"/>
  <c r="W25" i="12" s="1"/>
  <c r="O77" i="8"/>
  <c r="H28" i="11" s="1"/>
  <c r="H29" i="12" s="1"/>
  <c r="AY60" i="8"/>
  <c r="T11" i="11" s="1"/>
  <c r="AA87" i="8"/>
  <c r="L38" i="11" s="1"/>
  <c r="L39" i="12" s="1"/>
  <c r="X39" i="10"/>
  <c r="DS30" i="11"/>
  <c r="BB43" i="12"/>
  <c r="BD40" i="12"/>
  <c r="AS40" i="12"/>
  <c r="AA53" i="12"/>
  <c r="AM46" i="12"/>
  <c r="AK47" i="12"/>
  <c r="DR38" i="11"/>
  <c r="DV26" i="11"/>
  <c r="DV30" i="11"/>
  <c r="DW42" i="11"/>
  <c r="Y48" i="11"/>
  <c r="A4" i="11"/>
  <c r="AN11" i="10"/>
  <c r="X11" i="10"/>
  <c r="AZ22" i="12"/>
  <c r="DC75" i="8"/>
  <c r="Q34" i="12"/>
  <c r="DC91" i="8"/>
  <c r="AM91" i="8"/>
  <c r="P42" i="11" s="1"/>
  <c r="P43" i="12" s="1"/>
  <c r="DO91" i="8"/>
  <c r="C91" i="8"/>
  <c r="D42" i="11" s="1"/>
  <c r="CQ80" i="8"/>
  <c r="AF73" i="8"/>
  <c r="DL73" i="8"/>
  <c r="W73" i="8"/>
  <c r="N73" i="8"/>
  <c r="AO73" i="8"/>
  <c r="DQ73" i="8"/>
  <c r="DC73" i="8"/>
  <c r="CD73" i="8"/>
  <c r="C73" i="8"/>
  <c r="D24" i="11" s="1"/>
  <c r="F73" i="8"/>
  <c r="E24" i="11" s="1"/>
  <c r="E25" i="12" s="1"/>
  <c r="DO68" i="8"/>
  <c r="AA68" i="8"/>
  <c r="L19" i="11" s="1"/>
  <c r="DK19" i="11" s="1"/>
  <c r="AA57" i="8"/>
  <c r="L8" i="11" s="1"/>
  <c r="AT40" i="10"/>
  <c r="O79" i="8"/>
  <c r="H30" i="11" s="1"/>
  <c r="H31" i="12" s="1"/>
  <c r="AF48" i="10"/>
  <c r="DC77" i="8"/>
  <c r="AM89" i="8"/>
  <c r="P40" i="11" s="1"/>
  <c r="P41" i="12" s="1"/>
  <c r="AF40" i="10"/>
  <c r="DC82" i="8"/>
  <c r="AM82" i="8"/>
  <c r="P33" i="11" s="1"/>
  <c r="P34" i="12" s="1"/>
  <c r="AM65" i="8"/>
  <c r="P16" i="11" s="1"/>
  <c r="P17" i="12" s="1"/>
  <c r="AL85" i="8"/>
  <c r="CW63" i="8"/>
  <c r="CQ63" i="8"/>
  <c r="AB35" i="10"/>
  <c r="AW30" i="11"/>
  <c r="O86" i="8"/>
  <c r="H37" i="11" s="1"/>
  <c r="H38" i="12" s="1"/>
  <c r="AU43" i="12"/>
  <c r="Z51" i="12"/>
  <c r="AF47" i="12"/>
  <c r="Z47" i="11"/>
  <c r="AT40" i="12"/>
  <c r="AX40" i="12"/>
  <c r="AD53" i="12"/>
  <c r="AC49" i="11"/>
  <c r="ES1" i="11" s="1"/>
  <c r="AN48" i="12"/>
  <c r="AJ46" i="12"/>
  <c r="DD6" i="9"/>
  <c r="AC50" i="11"/>
  <c r="AU32" i="12"/>
  <c r="AU40" i="12"/>
  <c r="DS26" i="11"/>
  <c r="X52" i="12"/>
  <c r="DU26" i="11"/>
  <c r="BB73" i="8"/>
  <c r="U24" i="11" s="1"/>
  <c r="U25" i="12" s="1"/>
  <c r="AJ73" i="8"/>
  <c r="O24" i="11" s="1"/>
  <c r="O25" i="12" s="1"/>
  <c r="R73" i="8"/>
  <c r="I24" i="11" s="1"/>
  <c r="I25" i="12" s="1"/>
  <c r="DN73" i="8"/>
  <c r="CP73" i="8"/>
  <c r="BR73" i="8"/>
  <c r="DO73" i="8"/>
  <c r="CQ73" i="8"/>
  <c r="BS73" i="8"/>
  <c r="CS73" i="8"/>
  <c r="Q73" i="8"/>
  <c r="AG73" i="8"/>
  <c r="N24" i="11" s="1"/>
  <c r="N25" i="12" s="1"/>
  <c r="CH73" i="8"/>
  <c r="AL73" i="8"/>
  <c r="CZ73" i="8"/>
  <c r="DK73" i="8"/>
  <c r="AR73" i="8"/>
  <c r="BP73" i="8"/>
  <c r="AI73" i="8"/>
  <c r="BG73" i="8"/>
  <c r="AD73" i="8"/>
  <c r="M24" i="11" s="1"/>
  <c r="M25" i="12" s="1"/>
  <c r="L73" i="8"/>
  <c r="G24" i="11" s="1"/>
  <c r="G25" i="12" s="1"/>
  <c r="AY73" i="8"/>
  <c r="T24" i="11" s="1"/>
  <c r="T25" i="12" s="1"/>
  <c r="O73" i="8"/>
  <c r="H24" i="11" s="1"/>
  <c r="H25" i="12" s="1"/>
  <c r="DH73" i="8"/>
  <c r="CJ73" i="8"/>
  <c r="AS73" i="8"/>
  <c r="R24" i="11" s="1"/>
  <c r="R25" i="12" s="1"/>
  <c r="DI73" i="8"/>
  <c r="CK73" i="8"/>
  <c r="BM73" i="8"/>
  <c r="CG73" i="8"/>
  <c r="AC73" i="8"/>
  <c r="DR73" i="8"/>
  <c r="BV73" i="8"/>
  <c r="AX73" i="8"/>
  <c r="CB73" i="8"/>
  <c r="CM73" i="8"/>
  <c r="I73" i="8"/>
  <c r="F24" i="11" s="1"/>
  <c r="F25" i="12" s="1"/>
  <c r="H73" i="8"/>
  <c r="CY73" i="8"/>
  <c r="AE46" i="12"/>
  <c r="AE49" i="12"/>
  <c r="AE53" i="12"/>
  <c r="AM47" i="12"/>
  <c r="AM52" i="12"/>
  <c r="T3" i="11"/>
  <c r="DM6" i="9"/>
  <c r="T4" i="12"/>
  <c r="AO50" i="12"/>
  <c r="AO49" i="12"/>
  <c r="AK53" i="12"/>
  <c r="AK49" i="12"/>
  <c r="AK50" i="12"/>
  <c r="AC50" i="12"/>
  <c r="AC53" i="12"/>
  <c r="AC48" i="12"/>
  <c r="Z46" i="12"/>
  <c r="Z50" i="12"/>
  <c r="AR37" i="12"/>
  <c r="BC37" i="12"/>
  <c r="AV43" i="12"/>
  <c r="AR43" i="12"/>
  <c r="AW43" i="12"/>
  <c r="AY43" i="12"/>
  <c r="BE43" i="12"/>
  <c r="BD43" i="12"/>
  <c r="BF43" i="12"/>
  <c r="BV81" i="8"/>
  <c r="BV86" i="8"/>
  <c r="BV79" i="8"/>
  <c r="BV80" i="8"/>
  <c r="DW30" i="11"/>
  <c r="DR30" i="11"/>
  <c r="DT30" i="11"/>
  <c r="DU30" i="11"/>
  <c r="DW34" i="11"/>
  <c r="DU34" i="11"/>
  <c r="DT34" i="11"/>
  <c r="DS34" i="11"/>
  <c r="AF27" i="10"/>
  <c r="X27" i="10"/>
  <c r="AB27" i="10"/>
  <c r="AJ26" i="10"/>
  <c r="AJ45" i="10"/>
  <c r="DR85" i="8"/>
  <c r="L85" i="8"/>
  <c r="G36" i="11" s="1"/>
  <c r="G37" i="12" s="1"/>
  <c r="CV85" i="8"/>
  <c r="CA85" i="8"/>
  <c r="AI85" i="8"/>
  <c r="CN85" i="8"/>
  <c r="CD85" i="8"/>
  <c r="E85" i="8"/>
  <c r="DC85" i="8"/>
  <c r="AP49" i="12"/>
  <c r="AP52" i="12"/>
  <c r="AP51" i="12"/>
  <c r="AH46" i="12"/>
  <c r="AH53" i="12"/>
  <c r="AH49" i="12"/>
  <c r="AH52" i="12"/>
  <c r="AH47" i="12"/>
  <c r="AD48" i="12"/>
  <c r="AD47" i="12"/>
  <c r="AD49" i="12"/>
  <c r="AD51" i="12"/>
  <c r="AV90" i="8"/>
  <c r="S41" i="11" s="1"/>
  <c r="S42" i="12" s="1"/>
  <c r="CJ90" i="8"/>
  <c r="AR90" i="8"/>
  <c r="CW90" i="8"/>
  <c r="F90" i="8"/>
  <c r="E41" i="11" s="1"/>
  <c r="E42" i="12" s="1"/>
  <c r="CQ82" i="8"/>
  <c r="CQ88" i="8"/>
  <c r="CQ79" i="8"/>
  <c r="DO82" i="8"/>
  <c r="DO74" i="8"/>
  <c r="DO88" i="8"/>
  <c r="DO79" i="8"/>
  <c r="Z46" i="11"/>
  <c r="Z45" i="11"/>
  <c r="BS1" i="11" s="1"/>
  <c r="AB48" i="10"/>
  <c r="AP48" i="10"/>
  <c r="AJ44" i="10"/>
  <c r="X44" i="10"/>
  <c r="AF44" i="10"/>
  <c r="AN40" i="10"/>
  <c r="AH40" i="10"/>
  <c r="AP40" i="10"/>
  <c r="X36" i="10"/>
  <c r="AH36" i="10"/>
  <c r="AL36" i="10"/>
  <c r="AT36" i="10"/>
  <c r="AJ21" i="10"/>
  <c r="X21" i="10"/>
  <c r="X25" i="10"/>
  <c r="AN25" i="10"/>
  <c r="AH25" i="10"/>
  <c r="AV89" i="8"/>
  <c r="S40" i="11" s="1"/>
  <c r="S41" i="12" s="1"/>
  <c r="F89" i="8"/>
  <c r="E40" i="11" s="1"/>
  <c r="E41" i="12" s="1"/>
  <c r="CB89" i="8"/>
  <c r="CJ89" i="8"/>
  <c r="BS89" i="8"/>
  <c r="BU89" i="8"/>
  <c r="BE89" i="8"/>
  <c r="V40" i="11" s="1"/>
  <c r="V41" i="12" s="1"/>
  <c r="AL89" i="8"/>
  <c r="AR89" i="8"/>
  <c r="BG89" i="8"/>
  <c r="AJ89" i="8"/>
  <c r="O40" i="11" s="1"/>
  <c r="O41" i="12" s="1"/>
  <c r="DR89" i="8"/>
  <c r="BV89" i="8"/>
  <c r="DN89" i="8"/>
  <c r="BR89" i="8"/>
  <c r="U89" i="8"/>
  <c r="J40" i="11" s="1"/>
  <c r="J41" i="12" s="1"/>
  <c r="E89" i="8"/>
  <c r="DI89" i="8"/>
  <c r="BY89" i="8"/>
  <c r="CW89" i="8"/>
  <c r="BD89" i="8"/>
  <c r="AV77" i="8"/>
  <c r="S28" i="11" s="1"/>
  <c r="S29" i="12" s="1"/>
  <c r="X77" i="8"/>
  <c r="K28" i="11" s="1"/>
  <c r="K29" i="12" s="1"/>
  <c r="AG77" i="8"/>
  <c r="N28" i="11" s="1"/>
  <c r="DN77" i="8"/>
  <c r="CP77" i="8"/>
  <c r="BR77" i="8"/>
  <c r="DO77" i="8"/>
  <c r="CQ77" i="8"/>
  <c r="BS77" i="8"/>
  <c r="CM77" i="8"/>
  <c r="Q77" i="8"/>
  <c r="AA77" i="8"/>
  <c r="L28" i="11" s="1"/>
  <c r="L29" i="12" s="1"/>
  <c r="CN77" i="8"/>
  <c r="Z77" i="8"/>
  <c r="AY77" i="8"/>
  <c r="T28" i="11" s="1"/>
  <c r="T29" i="12" s="1"/>
  <c r="BV77" i="8"/>
  <c r="CG77" i="8"/>
  <c r="DF77" i="8"/>
  <c r="BG77" i="8"/>
  <c r="AI77" i="8"/>
  <c r="AP77" i="8"/>
  <c r="Q28" i="11" s="1"/>
  <c r="R77" i="8"/>
  <c r="I28" i="11" s="1"/>
  <c r="I29" i="12" s="1"/>
  <c r="BE77" i="8"/>
  <c r="V28" i="11" s="1"/>
  <c r="V29" i="12" s="1"/>
  <c r="U77" i="8"/>
  <c r="J28" i="11" s="1"/>
  <c r="J29" i="12" s="1"/>
  <c r="DH77" i="8"/>
  <c r="CJ77" i="8"/>
  <c r="AM77" i="8"/>
  <c r="P28" i="11" s="1"/>
  <c r="P29" i="12" s="1"/>
  <c r="DI77" i="8"/>
  <c r="CK77" i="8"/>
  <c r="BM77" i="8"/>
  <c r="CA77" i="8"/>
  <c r="AC77" i="8"/>
  <c r="CB77" i="8"/>
  <c r="AL77" i="8"/>
  <c r="W77" i="8"/>
  <c r="T77" i="8"/>
  <c r="CH77" i="8"/>
  <c r="H77" i="8"/>
  <c r="CS77" i="8"/>
  <c r="AA4" i="12"/>
  <c r="AA3" i="11"/>
  <c r="CU6" i="9"/>
  <c r="N4" i="12"/>
  <c r="DG6" i="9"/>
  <c r="R4" i="12"/>
  <c r="BE26" i="12"/>
  <c r="AY26" i="12"/>
  <c r="AX26" i="12"/>
  <c r="AZ26" i="12"/>
  <c r="AU26" i="12"/>
  <c r="BC26" i="12"/>
  <c r="AR26" i="12"/>
  <c r="AW26" i="12"/>
  <c r="AT29" i="12"/>
  <c r="AW29" i="12"/>
  <c r="AX29" i="12"/>
  <c r="BE29" i="12"/>
  <c r="BF38" i="12"/>
  <c r="BA38" i="12"/>
  <c r="AY38" i="12"/>
  <c r="AB47" i="11"/>
  <c r="AB45" i="11"/>
  <c r="AB46" i="11"/>
  <c r="AB49" i="11"/>
  <c r="ER1" i="11" s="1"/>
  <c r="AB48" i="11"/>
  <c r="BM80" i="8"/>
  <c r="BM82" i="8"/>
  <c r="BM74" i="8"/>
  <c r="BM88" i="8"/>
  <c r="BY79" i="8"/>
  <c r="BY68" i="8"/>
  <c r="BY81" i="8"/>
  <c r="BY86" i="8"/>
  <c r="AC46" i="11"/>
  <c r="AC48" i="11"/>
  <c r="AW25" i="11"/>
  <c r="DT25" i="11"/>
  <c r="DX25" i="11"/>
  <c r="DS25" i="11"/>
  <c r="DW29" i="11"/>
  <c r="AW29" i="11"/>
  <c r="DX29" i="11"/>
  <c r="AT29" i="11"/>
  <c r="DV29" i="11"/>
  <c r="DW33" i="11"/>
  <c r="DU33" i="11"/>
  <c r="DR33" i="11"/>
  <c r="AT33" i="11"/>
  <c r="DT33" i="11"/>
  <c r="DW37" i="11"/>
  <c r="DU37" i="11"/>
  <c r="DR37" i="11"/>
  <c r="AT37" i="11"/>
  <c r="DT37" i="11"/>
  <c r="DW41" i="11"/>
  <c r="DU41" i="11"/>
  <c r="DR41" i="11"/>
  <c r="AT41" i="11"/>
  <c r="DT41" i="11"/>
  <c r="F82" i="8"/>
  <c r="E33" i="11" s="1"/>
  <c r="E34" i="12" s="1"/>
  <c r="F86" i="8"/>
  <c r="E37" i="11" s="1"/>
  <c r="E38" i="12" s="1"/>
  <c r="R82" i="8"/>
  <c r="I33" i="11" s="1"/>
  <c r="I34" i="12" s="1"/>
  <c r="R79" i="8"/>
  <c r="I30" i="11" s="1"/>
  <c r="I31" i="12" s="1"/>
  <c r="R68" i="8"/>
  <c r="I19" i="11" s="1"/>
  <c r="I20" i="12" s="1"/>
  <c r="R81" i="8"/>
  <c r="I32" i="11" s="1"/>
  <c r="I33" i="12" s="1"/>
  <c r="R74" i="8"/>
  <c r="I25" i="11" s="1"/>
  <c r="I26" i="12" s="1"/>
  <c r="R80" i="8"/>
  <c r="I31" i="11" s="1"/>
  <c r="I32" i="12" s="1"/>
  <c r="AD65" i="8"/>
  <c r="M16" i="11" s="1"/>
  <c r="M17" i="12" s="1"/>
  <c r="AD80" i="8"/>
  <c r="M31" i="11" s="1"/>
  <c r="AD88" i="8"/>
  <c r="M39" i="11" s="1"/>
  <c r="M40" i="12" s="1"/>
  <c r="AP86" i="8"/>
  <c r="Q37" i="11" s="1"/>
  <c r="Q38" i="12" s="1"/>
  <c r="AP79" i="8"/>
  <c r="Q30" i="11" s="1"/>
  <c r="BB65" i="8"/>
  <c r="U16" i="11" s="1"/>
  <c r="U17" i="12" s="1"/>
  <c r="BB82" i="8"/>
  <c r="U33" i="11" s="1"/>
  <c r="U34" i="12" s="1"/>
  <c r="BB79" i="8"/>
  <c r="U30" i="11" s="1"/>
  <c r="U31" i="12" s="1"/>
  <c r="BB81" i="8"/>
  <c r="U32" i="11" s="1"/>
  <c r="U33" i="12" s="1"/>
  <c r="BB80" i="8"/>
  <c r="U31" i="11" s="1"/>
  <c r="U32" i="12" s="1"/>
  <c r="AA48" i="12"/>
  <c r="X49" i="11"/>
  <c r="EN1" i="11" s="1"/>
  <c r="O75" i="8"/>
  <c r="H26" i="11" s="1"/>
  <c r="H27" i="12" s="1"/>
  <c r="C75" i="8"/>
  <c r="D26" i="11" s="1"/>
  <c r="D27" i="12" s="1"/>
  <c r="CH91" i="8"/>
  <c r="C88" i="8"/>
  <c r="D39" i="11" s="1"/>
  <c r="D40" i="12" s="1"/>
  <c r="CA73" i="8"/>
  <c r="BE73" i="8"/>
  <c r="V24" i="11" s="1"/>
  <c r="V25" i="12" s="1"/>
  <c r="E73" i="8"/>
  <c r="BY73" i="8"/>
  <c r="CV73" i="8"/>
  <c r="X73" i="8"/>
  <c r="K24" i="11" s="1"/>
  <c r="K25" i="12" s="1"/>
  <c r="BV74" i="8"/>
  <c r="AT47" i="10"/>
  <c r="AM56" i="8"/>
  <c r="P7" i="11" s="1"/>
  <c r="P8" i="12" s="1"/>
  <c r="AY79" i="8"/>
  <c r="T30" i="11" s="1"/>
  <c r="T31" i="12" s="1"/>
  <c r="O90" i="8"/>
  <c r="H41" i="11" s="1"/>
  <c r="H42" i="12" s="1"/>
  <c r="O82" i="8"/>
  <c r="H33" i="11" s="1"/>
  <c r="H34" i="12" s="1"/>
  <c r="AY65" i="8"/>
  <c r="T16" i="11" s="1"/>
  <c r="BV85" i="8"/>
  <c r="AM63" i="8"/>
  <c r="P14" i="11" s="1"/>
  <c r="Z47" i="12"/>
  <c r="AJ51" i="12"/>
  <c r="AE48" i="12"/>
  <c r="AQ48" i="12"/>
  <c r="AM48" i="12"/>
  <c r="AT42" i="11"/>
  <c r="BE32" i="12"/>
  <c r="BA37" i="12"/>
  <c r="DV34" i="11"/>
  <c r="DV38" i="11"/>
  <c r="DV42" i="11"/>
  <c r="AT11" i="10"/>
  <c r="AP11" i="10"/>
  <c r="BF23" i="12"/>
  <c r="AY75" i="8"/>
  <c r="T26" i="11" s="1"/>
  <c r="T27" i="12" s="1"/>
  <c r="CQ91" i="8"/>
  <c r="AY91" i="8"/>
  <c r="T42" i="11" s="1"/>
  <c r="T43" i="12" s="1"/>
  <c r="BV91" i="8"/>
  <c r="DO80" i="8"/>
  <c r="BV88" i="8"/>
  <c r="DC88" i="8"/>
  <c r="O88" i="8"/>
  <c r="H39" i="11" s="1"/>
  <c r="H40" i="12" s="1"/>
  <c r="AM88" i="8"/>
  <c r="P39" i="11" s="1"/>
  <c r="P40" i="12" s="1"/>
  <c r="K73" i="8"/>
  <c r="CN73" i="8"/>
  <c r="AU73" i="8"/>
  <c r="Z73" i="8"/>
  <c r="BA73" i="8"/>
  <c r="DE73" i="8"/>
  <c r="CW73" i="8"/>
  <c r="BX73" i="8"/>
  <c r="DT73" i="8"/>
  <c r="AP73" i="8"/>
  <c r="Q24" i="11" s="1"/>
  <c r="Q25" i="12" s="1"/>
  <c r="AN27" i="10"/>
  <c r="AH27" i="10"/>
  <c r="BE22" i="12"/>
  <c r="BV68" i="8"/>
  <c r="AJ46" i="10"/>
  <c r="CQ74" i="8"/>
  <c r="O74" i="8"/>
  <c r="H25" i="11" s="1"/>
  <c r="H26" i="12" s="1"/>
  <c r="AA74" i="8"/>
  <c r="L25" i="11" s="1"/>
  <c r="AT48" i="10"/>
  <c r="AJ56" i="8"/>
  <c r="O7" i="11" s="1"/>
  <c r="O8" i="12" s="1"/>
  <c r="DC79" i="8"/>
  <c r="C77" i="8"/>
  <c r="D28" i="11" s="1"/>
  <c r="D29" i="12" s="1"/>
  <c r="BO90" i="8"/>
  <c r="AN36" i="10"/>
  <c r="BV82" i="8"/>
  <c r="AP35" i="10"/>
  <c r="AH35" i="10"/>
  <c r="T85" i="8"/>
  <c r="CK85" i="8"/>
  <c r="AJ38" i="10"/>
  <c r="DI63" i="8"/>
  <c r="CQ86" i="8"/>
  <c r="AM86" i="8"/>
  <c r="P37" i="11" s="1"/>
  <c r="P38" i="12" s="1"/>
  <c r="AC52" i="12"/>
  <c r="AI53" i="12"/>
  <c r="AF50" i="12"/>
  <c r="BC43" i="12"/>
  <c r="BE40" i="12"/>
  <c r="AW40" i="12"/>
  <c r="AD46" i="12"/>
  <c r="AQ46" i="12"/>
  <c r="AI52" i="12"/>
  <c r="AO47" i="12"/>
  <c r="Z49" i="11"/>
  <c r="EP1" i="11" s="1"/>
  <c r="AK52" i="12"/>
  <c r="AP47" i="12"/>
  <c r="AL47" i="12"/>
  <c r="AF49" i="12"/>
  <c r="AT34" i="11"/>
  <c r="AY37" i="12"/>
  <c r="AB52" i="12"/>
  <c r="AW37" i="12"/>
  <c r="DR34" i="11"/>
  <c r="DR42" i="11"/>
  <c r="AV48" i="11"/>
  <c r="AW42" i="11"/>
  <c r="DC70" i="8"/>
  <c r="A5" i="11"/>
  <c r="A7" i="11"/>
  <c r="AG53" i="12"/>
  <c r="AF48" i="12"/>
  <c r="Y49" i="12"/>
  <c r="X46" i="11"/>
  <c r="AO49" i="10"/>
  <c r="AO40" i="10" s="1"/>
  <c r="AN44" i="10"/>
  <c r="A15" i="11"/>
  <c r="AH48" i="12"/>
  <c r="Y47" i="12"/>
  <c r="Y50" i="12"/>
  <c r="Y46" i="12"/>
  <c r="Y51" i="12"/>
  <c r="Y52" i="12"/>
  <c r="D5" i="10"/>
  <c r="CB94" i="8"/>
  <c r="X48" i="12"/>
  <c r="X46" i="12"/>
  <c r="X47" i="11"/>
  <c r="X48" i="11"/>
  <c r="X53" i="12"/>
  <c r="D4" i="9"/>
  <c r="B67" i="8"/>
  <c r="DL67" i="8" s="1"/>
  <c r="C21" i="9"/>
  <c r="BN21" i="9" s="1"/>
  <c r="C23" i="10"/>
  <c r="Z23" i="10" s="1"/>
  <c r="X23" i="10" s="1"/>
  <c r="AJ67" i="8"/>
  <c r="O18" i="11" s="1"/>
  <c r="O19" i="12" s="1"/>
  <c r="C18" i="11"/>
  <c r="E20" i="2"/>
  <c r="DO67" i="8"/>
  <c r="AD67" i="8"/>
  <c r="M18" i="11" s="1"/>
  <c r="M19" i="12" s="1"/>
  <c r="DT41" i="8"/>
  <c r="DT46" i="8"/>
  <c r="DT49" i="8"/>
  <c r="DT45" i="8"/>
  <c r="S40" i="12"/>
  <c r="N40" i="12"/>
  <c r="U43" i="12"/>
  <c r="D33" i="12"/>
  <c r="Q33" i="12"/>
  <c r="AD71" i="8"/>
  <c r="M22" i="11" s="1"/>
  <c r="M23" i="12" s="1"/>
  <c r="DT71" i="8"/>
  <c r="CV71" i="8"/>
  <c r="BX71" i="8"/>
  <c r="DC71" i="8"/>
  <c r="CE71" i="8"/>
  <c r="U71" i="8" s="1"/>
  <c r="J22" i="11" s="1"/>
  <c r="J23" i="12" s="1"/>
  <c r="BM71" i="8"/>
  <c r="CB71" i="8"/>
  <c r="AO71" i="8"/>
  <c r="DE71" i="8"/>
  <c r="N71" i="8"/>
  <c r="BJ71" i="8"/>
  <c r="DF71" i="8"/>
  <c r="AR71" i="8"/>
  <c r="BO71" i="8"/>
  <c r="BG71" i="8"/>
  <c r="AI71" i="8"/>
  <c r="BB71" i="8"/>
  <c r="U22" i="11" s="1"/>
  <c r="U23" i="12" s="1"/>
  <c r="AJ71" i="8"/>
  <c r="O22" i="11" s="1"/>
  <c r="O23" i="12" s="1"/>
  <c r="AM71" i="8"/>
  <c r="P22" i="11" s="1"/>
  <c r="P23" i="12" s="1"/>
  <c r="AS71" i="8"/>
  <c r="R22" i="11" s="1"/>
  <c r="R23" i="12" s="1"/>
  <c r="DB71" i="8"/>
  <c r="CD71" i="8"/>
  <c r="DI71" i="8"/>
  <c r="CK71" i="8"/>
  <c r="I71" i="8"/>
  <c r="F22" i="11" s="1"/>
  <c r="F23" i="12" s="1"/>
  <c r="CN71" i="8"/>
  <c r="E71" i="8"/>
  <c r="DQ71" i="8"/>
  <c r="BU71" i="8"/>
  <c r="AX71" i="8"/>
  <c r="AU71" i="8"/>
  <c r="T71" i="8"/>
  <c r="CM71" i="8"/>
  <c r="K71" i="8"/>
  <c r="DR71" i="8"/>
  <c r="N34" i="12"/>
  <c r="DK33" i="11"/>
  <c r="DN33" i="11" s="1"/>
  <c r="Z37" i="8"/>
  <c r="Z44" i="8"/>
  <c r="Z43" i="8"/>
  <c r="Z47" i="8"/>
  <c r="CM6" i="9"/>
  <c r="CL25" i="9" s="1"/>
  <c r="Z38" i="8"/>
  <c r="Z42" i="8"/>
  <c r="Z39" i="8"/>
  <c r="Z49" i="8"/>
  <c r="C12" i="11"/>
  <c r="A12" i="11" s="1"/>
  <c r="B61" i="8"/>
  <c r="E14" i="2"/>
  <c r="C13" i="12"/>
  <c r="A13" i="12" s="1"/>
  <c r="C15" i="9"/>
  <c r="BN15" i="9" s="1"/>
  <c r="AU30" i="12"/>
  <c r="AX30" i="12"/>
  <c r="AZ30" i="12"/>
  <c r="BB30" i="12"/>
  <c r="AY30" i="12"/>
  <c r="AV30" i="12"/>
  <c r="BF30" i="12"/>
  <c r="AW30" i="12"/>
  <c r="BE30" i="12"/>
  <c r="BC30" i="12"/>
  <c r="BA30" i="12"/>
  <c r="BD30" i="12"/>
  <c r="AX38" i="12"/>
  <c r="AU38" i="12"/>
  <c r="AT38" i="12"/>
  <c r="BD38" i="12"/>
  <c r="BE38" i="12"/>
  <c r="AV38" i="12"/>
  <c r="AZ38" i="12"/>
  <c r="AW38" i="12"/>
  <c r="BB38" i="12"/>
  <c r="BC38" i="12"/>
  <c r="AS38" i="12"/>
  <c r="AR38" i="12"/>
  <c r="BE90" i="8"/>
  <c r="V41" i="11" s="1"/>
  <c r="V42" i="12" s="1"/>
  <c r="AA90" i="8"/>
  <c r="L41" i="11" s="1"/>
  <c r="I90" i="8"/>
  <c r="F41" i="11" s="1"/>
  <c r="F42" i="12" s="1"/>
  <c r="X90" i="8"/>
  <c r="K41" i="11" s="1"/>
  <c r="K42" i="12" s="1"/>
  <c r="DI90" i="8"/>
  <c r="CK90" i="8"/>
  <c r="BM90" i="8"/>
  <c r="CY90" i="8"/>
  <c r="CA90" i="8"/>
  <c r="CZ90" i="8"/>
  <c r="AP90" i="8"/>
  <c r="Q41" i="11" s="1"/>
  <c r="DN90" i="8"/>
  <c r="BR90" i="8"/>
  <c r="Q90" i="8"/>
  <c r="BB90" i="8"/>
  <c r="U41" i="11" s="1"/>
  <c r="U42" i="12" s="1"/>
  <c r="CT90" i="8"/>
  <c r="AL90" i="8"/>
  <c r="K90" i="8"/>
  <c r="H90" i="8"/>
  <c r="BX90" i="8"/>
  <c r="CH90" i="8"/>
  <c r="AS90" i="8"/>
  <c r="R41" i="11" s="1"/>
  <c r="R42" i="12" s="1"/>
  <c r="BH90" i="8"/>
  <c r="W41" i="11" s="1"/>
  <c r="W42" i="12" s="1"/>
  <c r="DO90" i="8"/>
  <c r="CQ90" i="8"/>
  <c r="BS90" i="8"/>
  <c r="DE90" i="8"/>
  <c r="CG90" i="8"/>
  <c r="DL90" i="8"/>
  <c r="BP90" i="8"/>
  <c r="CD90" i="8"/>
  <c r="E90" i="8"/>
  <c r="BA90" i="8"/>
  <c r="DR90" i="8"/>
  <c r="Z90" i="8"/>
  <c r="CV90" i="8"/>
  <c r="DF90" i="8"/>
  <c r="DT90" i="8"/>
  <c r="T90" i="8"/>
  <c r="AG90" i="8"/>
  <c r="N41" i="11" s="1"/>
  <c r="N42" i="12" s="1"/>
  <c r="BY90" i="8"/>
  <c r="CM90" i="8"/>
  <c r="CB90" i="8"/>
  <c r="CP90" i="8"/>
  <c r="AO90" i="8"/>
  <c r="N90" i="8"/>
  <c r="BG90" i="8"/>
  <c r="W90" i="8"/>
  <c r="AM90" i="8"/>
  <c r="P41" i="11" s="1"/>
  <c r="P42" i="12" s="1"/>
  <c r="C90" i="8"/>
  <c r="D41" i="11" s="1"/>
  <c r="L90" i="8"/>
  <c r="G41" i="11" s="1"/>
  <c r="G42" i="12" s="1"/>
  <c r="CE90" i="8"/>
  <c r="CS90" i="8"/>
  <c r="CN90" i="8"/>
  <c r="DB90" i="8"/>
  <c r="AC90" i="8"/>
  <c r="BV90" i="8"/>
  <c r="AI90" i="8"/>
  <c r="AD90" i="8"/>
  <c r="M41" i="11" s="1"/>
  <c r="M42" i="12" s="1"/>
  <c r="X29" i="10"/>
  <c r="AT29" i="10"/>
  <c r="AJ29" i="10"/>
  <c r="AD81" i="8"/>
  <c r="M32" i="11" s="1"/>
  <c r="M33" i="12" s="1"/>
  <c r="CZ81" i="8"/>
  <c r="CB81" i="8"/>
  <c r="AM81" i="8"/>
  <c r="P32" i="11" s="1"/>
  <c r="P33" i="12" s="1"/>
  <c r="O81" i="8"/>
  <c r="H32" i="11" s="1"/>
  <c r="H33" i="12" s="1"/>
  <c r="DN81" i="8"/>
  <c r="CP81" i="8"/>
  <c r="BR81" i="8"/>
  <c r="CE81" i="8"/>
  <c r="DQ81" i="8"/>
  <c r="BU81" i="8"/>
  <c r="E81" i="8"/>
  <c r="BA81" i="8"/>
  <c r="CW81" i="8"/>
  <c r="AL81" i="8"/>
  <c r="K81" i="8"/>
  <c r="H81" i="8"/>
  <c r="W81" i="8"/>
  <c r="BM81" i="8"/>
  <c r="AV81" i="8"/>
  <c r="S32" i="11" s="1"/>
  <c r="S33" i="12" s="1"/>
  <c r="AJ81" i="8"/>
  <c r="O32" i="11" s="1"/>
  <c r="O33" i="12" s="1"/>
  <c r="F81" i="8"/>
  <c r="E32" i="11" s="1"/>
  <c r="E33" i="12" s="1"/>
  <c r="DF81" i="8"/>
  <c r="CH81" i="8"/>
  <c r="AY81" i="8"/>
  <c r="T32" i="11" s="1"/>
  <c r="T33" i="12" s="1"/>
  <c r="DT81" i="8"/>
  <c r="CV81" i="8"/>
  <c r="BX81" i="8"/>
  <c r="CQ81" i="8"/>
  <c r="AG81" i="8"/>
  <c r="N32" i="11" s="1"/>
  <c r="N33" i="12" s="1"/>
  <c r="CG81" i="8"/>
  <c r="BO81" i="8"/>
  <c r="AO81" i="8"/>
  <c r="Z81" i="8"/>
  <c r="CA81" i="8"/>
  <c r="CK81" i="8"/>
  <c r="CY81" i="8"/>
  <c r="AR81" i="8"/>
  <c r="N29" i="12"/>
  <c r="AN13" i="10"/>
  <c r="AH13" i="10"/>
  <c r="AD34" i="10"/>
  <c r="AD39" i="10"/>
  <c r="AD27" i="10"/>
  <c r="AL34" i="10"/>
  <c r="AL45" i="10"/>
  <c r="AL43" i="10"/>
  <c r="AL41" i="10"/>
  <c r="AL40" i="10"/>
  <c r="AL21" i="10"/>
  <c r="DC94" i="8"/>
  <c r="CZ94" i="8"/>
  <c r="Q32" i="12"/>
  <c r="DK71" i="8"/>
  <c r="CG71" i="8"/>
  <c r="BS71" i="8"/>
  <c r="DH71" i="8"/>
  <c r="Z45" i="8"/>
  <c r="CV70" i="8"/>
  <c r="DG34" i="8"/>
  <c r="DF35" i="8"/>
  <c r="AS48" i="8"/>
  <c r="DI44" i="8"/>
  <c r="X41" i="8"/>
  <c r="BA71" i="8"/>
  <c r="Z46" i="8"/>
  <c r="Z35" i="8"/>
  <c r="BD90" i="8"/>
  <c r="R90" i="8"/>
  <c r="I41" i="11" s="1"/>
  <c r="I42" i="12" s="1"/>
  <c r="DK90" i="8"/>
  <c r="AJ90" i="8"/>
  <c r="O41" i="11" s="1"/>
  <c r="O42" i="12" s="1"/>
  <c r="AY90" i="8"/>
  <c r="T41" i="11" s="1"/>
  <c r="T42" i="12" s="1"/>
  <c r="AO85" i="8"/>
  <c r="AY85" i="8"/>
  <c r="T36" i="11" s="1"/>
  <c r="T37" i="12" s="1"/>
  <c r="I85" i="8"/>
  <c r="F36" i="11" s="1"/>
  <c r="F37" i="12" s="1"/>
  <c r="CZ70" i="8"/>
  <c r="AD70" i="8"/>
  <c r="M21" i="11" s="1"/>
  <c r="M22" i="12" s="1"/>
  <c r="E23" i="2"/>
  <c r="AM33" i="8"/>
  <c r="AT30" i="12"/>
  <c r="BN34" i="8"/>
  <c r="AP35" i="8"/>
  <c r="BY35" i="8"/>
  <c r="DC36" i="8"/>
  <c r="AA47" i="8"/>
  <c r="BP45" i="8"/>
  <c r="CH43" i="8"/>
  <c r="CZ41" i="8"/>
  <c r="F34" i="12"/>
  <c r="CD70" i="8"/>
  <c r="BS70" i="8"/>
  <c r="AS70" i="8"/>
  <c r="R21" i="11" s="1"/>
  <c r="R22" i="12" s="1"/>
  <c r="BU70" i="8"/>
  <c r="AV70" i="8"/>
  <c r="S21" i="11" s="1"/>
  <c r="S22" i="12" s="1"/>
  <c r="N70" i="8"/>
  <c r="DR70" i="8"/>
  <c r="BY70" i="8"/>
  <c r="CM70" i="8"/>
  <c r="BX70" i="8"/>
  <c r="BP70" i="8"/>
  <c r="F70" i="8" s="1"/>
  <c r="E21" i="11" s="1"/>
  <c r="E22" i="12" s="1"/>
  <c r="C70" i="8"/>
  <c r="D21" i="11" s="1"/>
  <c r="D22" i="12" s="1"/>
  <c r="AJ70" i="8"/>
  <c r="O21" i="11" s="1"/>
  <c r="O22" i="12" s="1"/>
  <c r="DT70" i="8"/>
  <c r="BR70" i="8"/>
  <c r="CQ70" i="8"/>
  <c r="CE70" i="8"/>
  <c r="U70" i="8" s="1"/>
  <c r="J21" i="11" s="1"/>
  <c r="J22" i="12" s="1"/>
  <c r="CS70" i="8"/>
  <c r="X70" i="8"/>
  <c r="K21" i="11" s="1"/>
  <c r="K22" i="12" s="1"/>
  <c r="CW70" i="8"/>
  <c r="DE70" i="8"/>
  <c r="E70" i="8"/>
  <c r="AP70" i="8"/>
  <c r="Q21" i="11" s="1"/>
  <c r="DK70" i="8"/>
  <c r="CB70" i="8"/>
  <c r="R70" i="8" s="1"/>
  <c r="I21" i="11" s="1"/>
  <c r="I22" i="12" s="1"/>
  <c r="AA70" i="8"/>
  <c r="L21" i="11" s="1"/>
  <c r="L22" i="12" s="1"/>
  <c r="CN70" i="8"/>
  <c r="BM70" i="8"/>
  <c r="I70" i="8"/>
  <c r="F21" i="11" s="1"/>
  <c r="F22" i="12" s="1"/>
  <c r="DH70" i="8"/>
  <c r="DN70" i="8"/>
  <c r="DB70" i="8"/>
  <c r="DF70" i="8"/>
  <c r="AG70" i="8"/>
  <c r="N21" i="11" s="1"/>
  <c r="AM70" i="8"/>
  <c r="P21" i="11" s="1"/>
  <c r="P22" i="12" s="1"/>
  <c r="BO70" i="8"/>
  <c r="CA70" i="8"/>
  <c r="BE70" i="8"/>
  <c r="V21" i="11" s="1"/>
  <c r="V22" i="12" s="1"/>
  <c r="DO70" i="8"/>
  <c r="DQ70" i="8"/>
  <c r="CJ70" i="8"/>
  <c r="L70" i="8"/>
  <c r="G21" i="11" s="1"/>
  <c r="G22" i="12" s="1"/>
  <c r="AY70" i="8"/>
  <c r="T21" i="11" s="1"/>
  <c r="T22" i="12" s="1"/>
  <c r="DI70" i="8"/>
  <c r="CT70" i="8"/>
  <c r="BD35" i="12"/>
  <c r="AU35" i="12"/>
  <c r="BC35" i="12"/>
  <c r="AY35" i="12"/>
  <c r="AR35" i="12"/>
  <c r="BA35" i="12"/>
  <c r="AV35" i="12"/>
  <c r="AZ35" i="12"/>
  <c r="BE35" i="12"/>
  <c r="BF35" i="12"/>
  <c r="BB35" i="12"/>
  <c r="AT35" i="12"/>
  <c r="BF39" i="12"/>
  <c r="AX39" i="12"/>
  <c r="BC39" i="12"/>
  <c r="BA39" i="12"/>
  <c r="BD39" i="12"/>
  <c r="BE39" i="12"/>
  <c r="AW39" i="12"/>
  <c r="AT39" i="12"/>
  <c r="AU39" i="12"/>
  <c r="AY39" i="12"/>
  <c r="AR39" i="12"/>
  <c r="AV39" i="12"/>
  <c r="AZ39" i="12"/>
  <c r="BB39" i="12"/>
  <c r="AS39" i="12"/>
  <c r="AW42" i="12"/>
  <c r="AZ42" i="12"/>
  <c r="BB42" i="12"/>
  <c r="AY42" i="12"/>
  <c r="AR42" i="12"/>
  <c r="AT42" i="12"/>
  <c r="BF42" i="12"/>
  <c r="BA42" i="12"/>
  <c r="AU42" i="12"/>
  <c r="AX42" i="12"/>
  <c r="AS42" i="12"/>
  <c r="BD42" i="12"/>
  <c r="X31" i="10"/>
  <c r="AB31" i="10"/>
  <c r="AJ31" i="10"/>
  <c r="AN31" i="10"/>
  <c r="L33" i="8"/>
  <c r="C33" i="8"/>
  <c r="X38" i="8"/>
  <c r="U38" i="8"/>
  <c r="R38" i="8"/>
  <c r="O38" i="8"/>
  <c r="L38" i="8"/>
  <c r="BS33" i="8"/>
  <c r="BP38" i="8"/>
  <c r="BM38" i="8"/>
  <c r="C35" i="8"/>
  <c r="I35" i="8"/>
  <c r="O35" i="8"/>
  <c r="U35" i="8"/>
  <c r="AP33" i="8"/>
  <c r="CH38" i="8"/>
  <c r="CE38" i="8"/>
  <c r="CB38" i="8"/>
  <c r="BY38" i="8"/>
  <c r="BV38" i="8"/>
  <c r="BS38" i="8"/>
  <c r="BM36" i="8"/>
  <c r="BS36" i="8"/>
  <c r="BY36" i="8"/>
  <c r="CE36" i="8"/>
  <c r="I36" i="8"/>
  <c r="F36" i="8"/>
  <c r="C36" i="8"/>
  <c r="F35" i="8"/>
  <c r="L35" i="8"/>
  <c r="R35" i="8"/>
  <c r="X35" i="8"/>
  <c r="M34" i="8"/>
  <c r="N35" i="9" s="1"/>
  <c r="AE34" i="8"/>
  <c r="AF14" i="9" s="1"/>
  <c r="AD36" i="8"/>
  <c r="C39" i="8"/>
  <c r="L39" i="8"/>
  <c r="U39" i="8"/>
  <c r="AG39" i="8"/>
  <c r="BB39" i="8"/>
  <c r="BP39" i="8"/>
  <c r="BV39" i="8"/>
  <c r="CZ39" i="8"/>
  <c r="DI39" i="8"/>
  <c r="DL33" i="8"/>
  <c r="DR39" i="8"/>
  <c r="C40" i="8"/>
  <c r="L40" i="8"/>
  <c r="U40" i="8"/>
  <c r="AG40" i="8"/>
  <c r="BB40" i="8"/>
  <c r="BP40" i="8"/>
  <c r="CB40" i="8"/>
  <c r="CN40" i="8"/>
  <c r="CW40" i="8"/>
  <c r="DI40" i="8"/>
  <c r="I41" i="8"/>
  <c r="R41" i="8"/>
  <c r="AD41" i="8"/>
  <c r="AP41" i="8"/>
  <c r="AY41" i="8"/>
  <c r="BM41" i="8"/>
  <c r="BY41" i="8"/>
  <c r="CK41" i="8"/>
  <c r="CT41" i="8"/>
  <c r="DF41" i="8"/>
  <c r="DO41" i="8"/>
  <c r="F42" i="8"/>
  <c r="O42" i="8"/>
  <c r="AA42" i="8"/>
  <c r="AM42" i="8"/>
  <c r="AV42" i="8"/>
  <c r="BH42" i="8"/>
  <c r="BS42" i="8"/>
  <c r="CB42" i="8"/>
  <c r="CN42" i="8"/>
  <c r="CZ42" i="8"/>
  <c r="DI42" i="8"/>
  <c r="DR42" i="8"/>
  <c r="F43" i="8"/>
  <c r="O43" i="8"/>
  <c r="AA43" i="8"/>
  <c r="AM43" i="8"/>
  <c r="AV43" i="8"/>
  <c r="BH43" i="8"/>
  <c r="BS43" i="8"/>
  <c r="CE43" i="8"/>
  <c r="CQ43" i="8"/>
  <c r="DC43" i="8"/>
  <c r="DO43" i="8"/>
  <c r="X44" i="8"/>
  <c r="AJ44" i="8"/>
  <c r="AS44" i="8"/>
  <c r="BE44" i="8"/>
  <c r="BS44" i="8"/>
  <c r="CB44" i="8"/>
  <c r="CN44" i="8"/>
  <c r="CW44" i="8"/>
  <c r="DR44" i="8"/>
  <c r="F45" i="8"/>
  <c r="O45" i="8"/>
  <c r="AA45" i="8"/>
  <c r="AM45" i="8"/>
  <c r="AV45" i="8"/>
  <c r="BH45" i="8"/>
  <c r="BV45" i="8"/>
  <c r="CN45" i="8"/>
  <c r="CW45" i="8"/>
  <c r="DO45" i="8"/>
  <c r="X46" i="8"/>
  <c r="AJ46" i="8"/>
  <c r="AS46" i="8"/>
  <c r="BE46" i="8"/>
  <c r="BS46" i="8"/>
  <c r="CB46" i="8"/>
  <c r="CK46" i="8"/>
  <c r="CT46" i="8"/>
  <c r="DF46" i="8"/>
  <c r="C47" i="8"/>
  <c r="L47" i="8"/>
  <c r="U47" i="8"/>
  <c r="AG47" i="8"/>
  <c r="BB47" i="8"/>
  <c r="BP47" i="8"/>
  <c r="BY47" i="8"/>
  <c r="CH47" i="8"/>
  <c r="CQ47" i="8"/>
  <c r="DC47" i="8"/>
  <c r="DL47" i="8"/>
  <c r="I48" i="8"/>
  <c r="R48" i="8"/>
  <c r="AD48" i="8"/>
  <c r="AP48" i="8"/>
  <c r="AY48" i="8"/>
  <c r="BM48" i="8"/>
  <c r="CE48" i="8"/>
  <c r="CZ48" i="8"/>
  <c r="DI48" i="8"/>
  <c r="DR48" i="8"/>
  <c r="F49" i="8"/>
  <c r="O49" i="8"/>
  <c r="AA49" i="8"/>
  <c r="AM49" i="8"/>
  <c r="AV49" i="8"/>
  <c r="BH49" i="8"/>
  <c r="BV49" i="8"/>
  <c r="CN49" i="8"/>
  <c r="CW49" i="8"/>
  <c r="DO49" i="8"/>
  <c r="X50" i="8"/>
  <c r="AJ50" i="8"/>
  <c r="AS50" i="8"/>
  <c r="BE50" i="8"/>
  <c r="BS50" i="8"/>
  <c r="CB50" i="8"/>
  <c r="CK50" i="8"/>
  <c r="CT50" i="8"/>
  <c r="DF50" i="8"/>
  <c r="D34" i="8"/>
  <c r="E10" i="9" s="1"/>
  <c r="S34" i="8"/>
  <c r="AB34" i="8"/>
  <c r="AK34" i="8"/>
  <c r="AQ34" i="8"/>
  <c r="AW34" i="8"/>
  <c r="BC34" i="8"/>
  <c r="BI34" i="8"/>
  <c r="X36" i="8"/>
  <c r="U36" i="8"/>
  <c r="R36" i="8"/>
  <c r="O36" i="8"/>
  <c r="L36" i="8"/>
  <c r="I38" i="8"/>
  <c r="F38" i="8"/>
  <c r="C38" i="8"/>
  <c r="BP36" i="8"/>
  <c r="BV36" i="8"/>
  <c r="CB36" i="8"/>
  <c r="CH36" i="8"/>
  <c r="AD38" i="8"/>
  <c r="I39" i="8"/>
  <c r="R39" i="8"/>
  <c r="AD39" i="8"/>
  <c r="AP39" i="8"/>
  <c r="AY39" i="8"/>
  <c r="BM39" i="8"/>
  <c r="CB39" i="8"/>
  <c r="CH39" i="8"/>
  <c r="CW39" i="8"/>
  <c r="DO33" i="8"/>
  <c r="I40" i="8"/>
  <c r="R40" i="8"/>
  <c r="AD40" i="8"/>
  <c r="AP40" i="8"/>
  <c r="AY40" i="8"/>
  <c r="BM40" i="8"/>
  <c r="BY40" i="8"/>
  <c r="CK40" i="8"/>
  <c r="CT40" i="8"/>
  <c r="DF40" i="8"/>
  <c r="DR40" i="8"/>
  <c r="F41" i="8"/>
  <c r="O41" i="8"/>
  <c r="AA41" i="8"/>
  <c r="AM41" i="8"/>
  <c r="AV41" i="8"/>
  <c r="BH41" i="8"/>
  <c r="BV41" i="8"/>
  <c r="CH41" i="8"/>
  <c r="CQ41" i="8"/>
  <c r="DC41" i="8"/>
  <c r="DL41" i="8"/>
  <c r="X42" i="8"/>
  <c r="AJ42" i="8"/>
  <c r="AS42" i="8"/>
  <c r="BE42" i="8"/>
  <c r="BY42" i="8"/>
  <c r="CK42" i="8"/>
  <c r="CW42" i="8"/>
  <c r="DO42" i="8"/>
  <c r="X43" i="8"/>
  <c r="AJ43" i="8"/>
  <c r="AS43" i="8"/>
  <c r="BE43" i="8"/>
  <c r="CB43" i="8"/>
  <c r="CZ43" i="8"/>
  <c r="DL43" i="8"/>
  <c r="C44" i="8"/>
  <c r="L44" i="8"/>
  <c r="U44" i="8"/>
  <c r="AG44" i="8"/>
  <c r="BB44" i="8"/>
  <c r="BP44" i="8"/>
  <c r="BY44" i="8"/>
  <c r="CK44" i="8"/>
  <c r="CT44" i="8"/>
  <c r="DF44" i="8"/>
  <c r="DO44" i="8"/>
  <c r="X45" i="8"/>
  <c r="AJ45" i="8"/>
  <c r="AS45" i="8"/>
  <c r="BE45" i="8"/>
  <c r="BS45" i="8"/>
  <c r="CB45" i="8"/>
  <c r="CK45" i="8"/>
  <c r="CT45" i="8"/>
  <c r="DF45" i="8"/>
  <c r="C46" i="8"/>
  <c r="L46" i="8"/>
  <c r="U46" i="8"/>
  <c r="AG46" i="8"/>
  <c r="BB46" i="8"/>
  <c r="BP46" i="8"/>
  <c r="BY46" i="8"/>
  <c r="CH46" i="8"/>
  <c r="CQ46" i="8"/>
  <c r="DC46" i="8"/>
  <c r="DL46" i="8"/>
  <c r="I47" i="8"/>
  <c r="R47" i="8"/>
  <c r="AD47" i="8"/>
  <c r="AP47" i="8"/>
  <c r="AY47" i="8"/>
  <c r="BM47" i="8"/>
  <c r="CE47" i="8"/>
  <c r="CZ47" i="8"/>
  <c r="DI47" i="8"/>
  <c r="DR47" i="8"/>
  <c r="F48" i="8"/>
  <c r="O48" i="8"/>
  <c r="AA48" i="8"/>
  <c r="AM48" i="8"/>
  <c r="AV48" i="8"/>
  <c r="BH48" i="8"/>
  <c r="BV48" i="8"/>
  <c r="CN48" i="8"/>
  <c r="CW48" i="8"/>
  <c r="DO48" i="8"/>
  <c r="X49" i="8"/>
  <c r="AJ49" i="8"/>
  <c r="AS49" i="8"/>
  <c r="BE49" i="8"/>
  <c r="BS49" i="8"/>
  <c r="CB49" i="8"/>
  <c r="CK49" i="8"/>
  <c r="CT49" i="8"/>
  <c r="DF49" i="8"/>
  <c r="C50" i="8"/>
  <c r="L50" i="8"/>
  <c r="U50" i="8"/>
  <c r="AG50" i="8"/>
  <c r="BB50" i="8"/>
  <c r="BP50" i="8"/>
  <c r="BY50" i="8"/>
  <c r="CH50" i="8"/>
  <c r="CQ50" i="8"/>
  <c r="DC50" i="8"/>
  <c r="DL50" i="8"/>
  <c r="G34" i="8"/>
  <c r="H23" i="9" s="1"/>
  <c r="Y34" i="8"/>
  <c r="F39" i="8"/>
  <c r="AA39" i="8"/>
  <c r="AV39" i="8"/>
  <c r="BS39" i="8"/>
  <c r="CE39" i="8"/>
  <c r="CN39" i="8"/>
  <c r="DC39" i="8"/>
  <c r="DL39" i="8"/>
  <c r="AJ40" i="8"/>
  <c r="BE40" i="8"/>
  <c r="CE40" i="8"/>
  <c r="CZ40" i="8"/>
  <c r="C41" i="8"/>
  <c r="U41" i="8"/>
  <c r="BP41" i="8"/>
  <c r="CN41" i="8"/>
  <c r="I42" i="8"/>
  <c r="AD42" i="8"/>
  <c r="AY42" i="8"/>
  <c r="BV42" i="8"/>
  <c r="CQ42" i="8"/>
  <c r="I43" i="8"/>
  <c r="AD43" i="8"/>
  <c r="AY43" i="8"/>
  <c r="BV43" i="8"/>
  <c r="CT43" i="8"/>
  <c r="DR43" i="8"/>
  <c r="O44" i="8"/>
  <c r="AM44" i="8"/>
  <c r="BH44" i="8"/>
  <c r="CE44" i="8"/>
  <c r="CZ44" i="8"/>
  <c r="R45" i="8"/>
  <c r="AP45" i="8"/>
  <c r="BM45" i="8"/>
  <c r="CE45" i="8"/>
  <c r="CZ45" i="8"/>
  <c r="DR45" i="8"/>
  <c r="O46" i="8"/>
  <c r="AM46" i="8"/>
  <c r="BH46" i="8"/>
  <c r="CW46" i="8"/>
  <c r="DO46" i="8"/>
  <c r="AJ47" i="8"/>
  <c r="BE47" i="8"/>
  <c r="CB47" i="8"/>
  <c r="CT47" i="8"/>
  <c r="L48" i="8"/>
  <c r="AG48" i="8"/>
  <c r="BB48" i="8"/>
  <c r="BY48" i="8"/>
  <c r="CQ48" i="8"/>
  <c r="DL48" i="8"/>
  <c r="I49" i="8"/>
  <c r="AD49" i="8"/>
  <c r="AY49" i="8"/>
  <c r="DI49" i="8"/>
  <c r="F50" i="8"/>
  <c r="AA50" i="8"/>
  <c r="AV50" i="8"/>
  <c r="BV50" i="8"/>
  <c r="CN50" i="8"/>
  <c r="P34" i="8"/>
  <c r="Q24" i="9" s="1"/>
  <c r="DF38" i="8"/>
  <c r="CT38" i="8"/>
  <c r="DC37" i="8"/>
  <c r="CW37" i="8"/>
  <c r="CN37" i="8"/>
  <c r="BY37" i="8"/>
  <c r="BP37" i="8"/>
  <c r="CZ35" i="8"/>
  <c r="CQ35" i="8"/>
  <c r="CH35" i="8"/>
  <c r="BP35" i="8"/>
  <c r="AP38" i="8"/>
  <c r="AA38" i="8"/>
  <c r="AS36" i="8"/>
  <c r="AM37" i="8"/>
  <c r="AG37" i="8"/>
  <c r="AA36" i="8"/>
  <c r="O37" i="8"/>
  <c r="F37" i="8"/>
  <c r="AS35" i="8"/>
  <c r="AJ35" i="8"/>
  <c r="DL38" i="8"/>
  <c r="DL37" i="8"/>
  <c r="DL36" i="8"/>
  <c r="DL35" i="8"/>
  <c r="DM34" i="8"/>
  <c r="DA34" i="8"/>
  <c r="CO34" i="8"/>
  <c r="CC34" i="8"/>
  <c r="BQ34" i="8"/>
  <c r="BE35" i="8"/>
  <c r="BE36" i="8"/>
  <c r="BE37" i="8"/>
  <c r="BE38" i="8"/>
  <c r="AM39" i="8"/>
  <c r="CQ39" i="8"/>
  <c r="O40" i="8"/>
  <c r="AS40" i="8"/>
  <c r="BV40" i="8"/>
  <c r="DC40" i="8"/>
  <c r="L41" i="8"/>
  <c r="AJ41" i="8"/>
  <c r="BS41" i="8"/>
  <c r="CW41" i="8"/>
  <c r="C42" i="8"/>
  <c r="AG42" i="8"/>
  <c r="BM42" i="8"/>
  <c r="CH42" i="8"/>
  <c r="DL42" i="8"/>
  <c r="R43" i="8"/>
  <c r="BY43" i="8"/>
  <c r="DF43" i="8"/>
  <c r="I44" i="8"/>
  <c r="AP44" i="8"/>
  <c r="CQ44" i="8"/>
  <c r="C45" i="8"/>
  <c r="AD45" i="8"/>
  <c r="BB45" i="8"/>
  <c r="CH45" i="8"/>
  <c r="DI45" i="8"/>
  <c r="I46" i="8"/>
  <c r="AP46" i="8"/>
  <c r="BV46" i="8"/>
  <c r="DR46" i="8"/>
  <c r="X47" i="8"/>
  <c r="AV47" i="8"/>
  <c r="DF47" i="8"/>
  <c r="AJ48" i="8"/>
  <c r="BP48" i="8"/>
  <c r="CK48" i="8"/>
  <c r="R49" i="8"/>
  <c r="BY49" i="8"/>
  <c r="CZ49" i="8"/>
  <c r="AD50" i="8"/>
  <c r="BH50" i="8"/>
  <c r="CE50" i="8"/>
  <c r="DI50" i="8"/>
  <c r="V34" i="8"/>
  <c r="W40" i="9" s="1"/>
  <c r="AT34" i="8"/>
  <c r="CQ33" i="8"/>
  <c r="DC38" i="8"/>
  <c r="CN38" i="8"/>
  <c r="DF36" i="8"/>
  <c r="CW36" i="8"/>
  <c r="CQ36" i="8"/>
  <c r="CK36" i="8"/>
  <c r="BV37" i="8"/>
  <c r="CB35" i="8"/>
  <c r="AM38" i="8"/>
  <c r="AV36" i="8"/>
  <c r="AP36" i="8"/>
  <c r="AG36" i="8"/>
  <c r="U37" i="8"/>
  <c r="I37" i="8"/>
  <c r="AD35" i="8"/>
  <c r="DO38" i="8"/>
  <c r="DI37" i="8"/>
  <c r="DR35" i="8"/>
  <c r="DP34" i="8"/>
  <c r="CX34" i="8"/>
  <c r="CI34" i="8"/>
  <c r="BT34" i="8"/>
  <c r="BH35" i="8"/>
  <c r="AY37" i="8"/>
  <c r="BB38" i="8"/>
  <c r="AJ39" i="8"/>
  <c r="BH39" i="8"/>
  <c r="F40" i="8"/>
  <c r="AM40" i="8"/>
  <c r="BS40" i="8"/>
  <c r="CQ40" i="8"/>
  <c r="AG41" i="8"/>
  <c r="BE41" i="8"/>
  <c r="DR41" i="8"/>
  <c r="U42" i="8"/>
  <c r="BB42" i="8"/>
  <c r="CE42" i="8"/>
  <c r="DF42" i="8"/>
  <c r="L43" i="8"/>
  <c r="AP43" i="8"/>
  <c r="BP43" i="8"/>
  <c r="CW43" i="8"/>
  <c r="F44" i="8"/>
  <c r="AD44" i="8"/>
  <c r="BM44" i="8"/>
  <c r="DL44" i="8"/>
  <c r="U45" i="8"/>
  <c r="AY45" i="8"/>
  <c r="BY45" i="8"/>
  <c r="DC45" i="8"/>
  <c r="F46" i="8"/>
  <c r="AD46" i="8"/>
  <c r="BM46" i="8"/>
  <c r="CN46" i="8"/>
  <c r="DI46" i="8"/>
  <c r="O47" i="8"/>
  <c r="AS47" i="8"/>
  <c r="BV47" i="8"/>
  <c r="CW47" i="8"/>
  <c r="C48" i="8"/>
  <c r="X48" i="8"/>
  <c r="BE48" i="8"/>
  <c r="CH48" i="8"/>
  <c r="DF48" i="8"/>
  <c r="L49" i="8"/>
  <c r="AP49" i="8"/>
  <c r="BP49" i="8"/>
  <c r="CQ49" i="8"/>
  <c r="DR49" i="8"/>
  <c r="R50" i="8"/>
  <c r="AY50" i="8"/>
  <c r="CZ50" i="8"/>
  <c r="AN34" i="8"/>
  <c r="AO26" i="9" s="1"/>
  <c r="BF34" i="8"/>
  <c r="BG23" i="9" s="1"/>
  <c r="DC33" i="8"/>
  <c r="DE37" i="8" s="1"/>
  <c r="CQ38" i="8"/>
  <c r="DF37" i="8"/>
  <c r="CZ36" i="8"/>
  <c r="CQ37" i="8"/>
  <c r="CK37" i="8"/>
  <c r="CB37" i="8"/>
  <c r="BM37" i="8"/>
  <c r="DC35" i="8"/>
  <c r="CT35" i="8"/>
  <c r="CE35" i="8"/>
  <c r="BS35" i="8"/>
  <c r="AS38" i="8"/>
  <c r="AV37" i="8"/>
  <c r="AP37" i="8"/>
  <c r="AJ36" i="8"/>
  <c r="X37" i="8"/>
  <c r="L37" i="8"/>
  <c r="AV35" i="8"/>
  <c r="AG35" i="8"/>
  <c r="DR38" i="8"/>
  <c r="DO37" i="8"/>
  <c r="DI36" i="8"/>
  <c r="DS34" i="8"/>
  <c r="DD34" i="8"/>
  <c r="CL34" i="8"/>
  <c r="BW34" i="8"/>
  <c r="BB35" i="8"/>
  <c r="BH36" i="8"/>
  <c r="AY38" i="8"/>
  <c r="CN43" i="8"/>
  <c r="AS39" i="8"/>
  <c r="BY39" i="8"/>
  <c r="CK39" i="8"/>
  <c r="X40" i="8"/>
  <c r="CH40" i="8"/>
  <c r="CB41" i="8"/>
  <c r="L42" i="8"/>
  <c r="BP42" i="8"/>
  <c r="BB43" i="8"/>
  <c r="DI43" i="8"/>
  <c r="AV44" i="8"/>
  <c r="DC44" i="8"/>
  <c r="AG45" i="8"/>
  <c r="R46" i="8"/>
  <c r="BH47" i="8"/>
  <c r="CT48" i="8"/>
  <c r="U49" i="8"/>
  <c r="CE49" i="8"/>
  <c r="I50" i="8"/>
  <c r="BM50" i="8"/>
  <c r="DO50" i="8"/>
  <c r="CK38" i="8"/>
  <c r="CT37" i="8"/>
  <c r="CH37" i="8"/>
  <c r="CN35" i="8"/>
  <c r="BM35" i="8"/>
  <c r="AS37" i="8"/>
  <c r="AD37" i="8"/>
  <c r="AA35" i="8"/>
  <c r="DR36" i="8"/>
  <c r="DJ34" i="8"/>
  <c r="CF34" i="8"/>
  <c r="AY36" i="8"/>
  <c r="BH38" i="8"/>
  <c r="AY33" i="8"/>
  <c r="F33" i="8"/>
  <c r="BE33" i="8"/>
  <c r="BH33" i="8"/>
  <c r="X39" i="8"/>
  <c r="DF39" i="8"/>
  <c r="DO39" i="8"/>
  <c r="BH40" i="8"/>
  <c r="DO40" i="8"/>
  <c r="BB41" i="8"/>
  <c r="DI41" i="8"/>
  <c r="DC42" i="8"/>
  <c r="AG43" i="8"/>
  <c r="CK43" i="8"/>
  <c r="AA44" i="8"/>
  <c r="CH44" i="8"/>
  <c r="L45" i="8"/>
  <c r="AY46" i="8"/>
  <c r="AM47" i="8"/>
  <c r="CN47" i="8"/>
  <c r="U48" i="8"/>
  <c r="CB48" i="8"/>
  <c r="C49" i="8"/>
  <c r="BM49" i="8"/>
  <c r="DL49" i="8"/>
  <c r="AP50" i="8"/>
  <c r="CW50" i="8"/>
  <c r="CW38" i="8"/>
  <c r="CZ37" i="8"/>
  <c r="CN36" i="8"/>
  <c r="BV35" i="8"/>
  <c r="AG38" i="8"/>
  <c r="AJ37" i="8"/>
  <c r="AM35" i="8"/>
  <c r="DR37" i="8"/>
  <c r="DI35" i="8"/>
  <c r="CR34" i="8"/>
  <c r="AY35" i="8"/>
  <c r="BH37" i="8"/>
  <c r="U33" i="8"/>
  <c r="AS33" i="8"/>
  <c r="AV33" i="8"/>
  <c r="BE39" i="8"/>
  <c r="CE41" i="8"/>
  <c r="BM43" i="8"/>
  <c r="AY44" i="8"/>
  <c r="AA46" i="8"/>
  <c r="F47" i="8"/>
  <c r="DO47" i="8"/>
  <c r="DC48" i="8"/>
  <c r="CH49" i="8"/>
  <c r="AZ34" i="8"/>
  <c r="BA8" i="9" s="1"/>
  <c r="CE37" i="8"/>
  <c r="CK35" i="8"/>
  <c r="C37" i="8"/>
  <c r="DO36" i="8"/>
  <c r="BZ34" i="8"/>
  <c r="AG33" i="8"/>
  <c r="O39" i="8"/>
  <c r="CT39" i="8"/>
  <c r="AV40" i="8"/>
  <c r="AS41" i="8"/>
  <c r="AP42" i="8"/>
  <c r="U43" i="8"/>
  <c r="R44" i="8"/>
  <c r="I45" i="8"/>
  <c r="DL45" i="8"/>
  <c r="CZ46" i="8"/>
  <c r="CK47" i="8"/>
  <c r="BS48" i="8"/>
  <c r="BB49" i="8"/>
  <c r="AM50" i="8"/>
  <c r="AH34" i="8"/>
  <c r="AI15" i="9" s="1"/>
  <c r="CZ33" i="8"/>
  <c r="DB50" i="8" s="1"/>
  <c r="CZ38" i="8"/>
  <c r="CW35" i="8"/>
  <c r="AJ38" i="8"/>
  <c r="R37" i="8"/>
  <c r="DI38" i="8"/>
  <c r="CU34" i="8"/>
  <c r="BB37" i="8"/>
  <c r="R33" i="8"/>
  <c r="B69" i="8"/>
  <c r="Z69" i="8" s="1"/>
  <c r="E22" i="2"/>
  <c r="AV33" i="12"/>
  <c r="AS33" i="12"/>
  <c r="AY33" i="12"/>
  <c r="AZ33" i="12"/>
  <c r="BB33" i="12"/>
  <c r="AR33" i="12"/>
  <c r="BD33" i="12"/>
  <c r="BA33" i="12"/>
  <c r="BF33" i="12"/>
  <c r="BC33" i="12"/>
  <c r="AU33" i="12"/>
  <c r="AW33" i="12"/>
  <c r="AX33" i="12"/>
  <c r="AW41" i="12"/>
  <c r="AY41" i="12"/>
  <c r="AX41" i="12"/>
  <c r="BE41" i="12"/>
  <c r="AV41" i="12"/>
  <c r="AU41" i="12"/>
  <c r="AV34" i="12"/>
  <c r="AZ34" i="12"/>
  <c r="BB34" i="12"/>
  <c r="BF34" i="12"/>
  <c r="BD34" i="12"/>
  <c r="AT34" i="12"/>
  <c r="AY34" i="12"/>
  <c r="AX34" i="12"/>
  <c r="AS34" i="12"/>
  <c r="AR34" i="12"/>
  <c r="BA34" i="12"/>
  <c r="AU34" i="12"/>
  <c r="F40" i="12"/>
  <c r="AR46" i="10"/>
  <c r="AR36" i="10"/>
  <c r="AR47" i="10"/>
  <c r="AR43" i="10"/>
  <c r="BB85" i="8"/>
  <c r="U36" i="11" s="1"/>
  <c r="U37" i="12" s="1"/>
  <c r="AJ85" i="8"/>
  <c r="O36" i="11" s="1"/>
  <c r="O37" i="12" s="1"/>
  <c r="R85" i="8"/>
  <c r="I36" i="11" s="1"/>
  <c r="I37" i="12" s="1"/>
  <c r="CZ85" i="8"/>
  <c r="CB85" i="8"/>
  <c r="AS85" i="8"/>
  <c r="R36" i="11" s="1"/>
  <c r="R37" i="12" s="1"/>
  <c r="DH85" i="8"/>
  <c r="CJ85" i="8"/>
  <c r="DI85" i="8"/>
  <c r="BM85" i="8"/>
  <c r="C85" i="8"/>
  <c r="D36" i="11" s="1"/>
  <c r="CM85" i="8"/>
  <c r="CQ85" i="8"/>
  <c r="AC85" i="8"/>
  <c r="DQ85" i="8"/>
  <c r="Z85" i="8"/>
  <c r="CE85" i="8"/>
  <c r="O85" i="8"/>
  <c r="H36" i="11" s="1"/>
  <c r="H37" i="12" s="1"/>
  <c r="AF85" i="8"/>
  <c r="W85" i="8"/>
  <c r="AP85" i="8"/>
  <c r="Q36" i="11" s="1"/>
  <c r="X85" i="8"/>
  <c r="K36" i="11" s="1"/>
  <c r="K37" i="12" s="1"/>
  <c r="F85" i="8"/>
  <c r="E36" i="11" s="1"/>
  <c r="E37" i="12" s="1"/>
  <c r="DF85" i="8"/>
  <c r="CH85" i="8"/>
  <c r="BE85" i="8"/>
  <c r="V36" i="11" s="1"/>
  <c r="V37" i="12" s="1"/>
  <c r="U85" i="8"/>
  <c r="J36" i="11" s="1"/>
  <c r="J37" i="12" s="1"/>
  <c r="DN85" i="8"/>
  <c r="CP85" i="8"/>
  <c r="BR85" i="8"/>
  <c r="BY85" i="8"/>
  <c r="CY85" i="8"/>
  <c r="DO85" i="8"/>
  <c r="Q85" i="8"/>
  <c r="AM85" i="8"/>
  <c r="P36" i="11" s="1"/>
  <c r="P37" i="12" s="1"/>
  <c r="N85" i="8"/>
  <c r="BJ85" i="8"/>
  <c r="BG85" i="8"/>
  <c r="H85" i="8"/>
  <c r="DE85" i="8"/>
  <c r="AR85" i="8"/>
  <c r="AV85" i="8"/>
  <c r="S36" i="11" s="1"/>
  <c r="S37" i="12" s="1"/>
  <c r="CT85" i="8"/>
  <c r="DB85" i="8"/>
  <c r="CW85" i="8"/>
  <c r="BS85" i="8"/>
  <c r="CS85" i="8"/>
  <c r="K85" i="8"/>
  <c r="BD85" i="8"/>
  <c r="BH85" i="8"/>
  <c r="W36" i="11" s="1"/>
  <c r="W37" i="12" s="1"/>
  <c r="DL85" i="8"/>
  <c r="BP85" i="8"/>
  <c r="DT85" i="8"/>
  <c r="BX85" i="8"/>
  <c r="AA85" i="8"/>
  <c r="L36" i="11" s="1"/>
  <c r="BO85" i="8"/>
  <c r="BA85" i="8"/>
  <c r="AX85" i="8"/>
  <c r="CG85" i="8"/>
  <c r="AU85" i="8"/>
  <c r="AV56" i="8"/>
  <c r="S7" i="11" s="1"/>
  <c r="S8" i="12" s="1"/>
  <c r="AG56" i="8"/>
  <c r="N7" i="11" s="1"/>
  <c r="N8" i="12" s="1"/>
  <c r="CZ56" i="8"/>
  <c r="CW56" i="8"/>
  <c r="DO56" i="8"/>
  <c r="DC56" i="8"/>
  <c r="BB56" i="8"/>
  <c r="U7" i="11" s="1"/>
  <c r="U8" i="12" s="1"/>
  <c r="AD56" i="8"/>
  <c r="M7" i="11" s="1"/>
  <c r="M8" i="12" s="1"/>
  <c r="AS56" i="8"/>
  <c r="R7" i="11" s="1"/>
  <c r="R8" i="12" s="1"/>
  <c r="DF56" i="8"/>
  <c r="DI56" i="8"/>
  <c r="BH56" i="8"/>
  <c r="W7" i="11" s="1"/>
  <c r="W8" i="12" s="1"/>
  <c r="BE56" i="8"/>
  <c r="V7" i="11" s="1"/>
  <c r="V8" i="12" s="1"/>
  <c r="CN56" i="8"/>
  <c r="AA56" i="8"/>
  <c r="L7" i="11" s="1"/>
  <c r="L8" i="12" s="1"/>
  <c r="CT56" i="8"/>
  <c r="CK56" i="8"/>
  <c r="AY56" i="8"/>
  <c r="T7" i="11" s="1"/>
  <c r="T8" i="12" s="1"/>
  <c r="E36" i="2"/>
  <c r="B83" i="8"/>
  <c r="DO94" i="8"/>
  <c r="CN94" i="8"/>
  <c r="H71" i="8"/>
  <c r="W71" i="8"/>
  <c r="F71" i="8"/>
  <c r="E22" i="11" s="1"/>
  <c r="E23" i="12" s="1"/>
  <c r="DO71" i="8"/>
  <c r="AY71" i="8"/>
  <c r="T22" i="11" s="1"/>
  <c r="BH71" i="8"/>
  <c r="W22" i="11" s="1"/>
  <c r="W23" i="12" s="1"/>
  <c r="Z41" i="8"/>
  <c r="AT31" i="10"/>
  <c r="BH70" i="8"/>
  <c r="W21" i="11" s="1"/>
  <c r="W22" i="12" s="1"/>
  <c r="AR70" i="8"/>
  <c r="AJ33" i="8"/>
  <c r="AA37" i="8"/>
  <c r="CT33" i="8"/>
  <c r="O50" i="8"/>
  <c r="CE46" i="8"/>
  <c r="C43" i="8"/>
  <c r="BV71" i="8"/>
  <c r="CH71" i="8"/>
  <c r="Z71" i="8"/>
  <c r="DL71" i="8"/>
  <c r="CW71" i="8"/>
  <c r="CP71" i="8"/>
  <c r="AA71" i="8"/>
  <c r="L22" i="11" s="1"/>
  <c r="L23" i="12" s="1"/>
  <c r="AV71" i="8"/>
  <c r="S22" i="11" s="1"/>
  <c r="S23" i="12" s="1"/>
  <c r="L71" i="8"/>
  <c r="G22" i="11" s="1"/>
  <c r="G23" i="12" s="1"/>
  <c r="X71" i="8"/>
  <c r="K22" i="11" s="1"/>
  <c r="K23" i="12" s="1"/>
  <c r="AL71" i="8"/>
  <c r="BE71" i="8"/>
  <c r="V22" i="11" s="1"/>
  <c r="V23" i="12" s="1"/>
  <c r="CZ71" i="8"/>
  <c r="CQ71" i="8"/>
  <c r="CJ71" i="8"/>
  <c r="C71" i="8"/>
  <c r="D22" i="11" s="1"/>
  <c r="D23" i="12" s="1"/>
  <c r="AP71" i="8"/>
  <c r="Q22" i="11" s="1"/>
  <c r="Q23" i="12" s="1"/>
  <c r="D39" i="12"/>
  <c r="DI81" i="8"/>
  <c r="BD81" i="8"/>
  <c r="BJ81" i="8"/>
  <c r="CM81" i="8"/>
  <c r="DC81" i="8"/>
  <c r="DB81" i="8"/>
  <c r="AA81" i="8"/>
  <c r="L32" i="11" s="1"/>
  <c r="CN81" i="8"/>
  <c r="L81" i="8"/>
  <c r="G32" i="11" s="1"/>
  <c r="AD29" i="10"/>
  <c r="Z50" i="8"/>
  <c r="Z36" i="8"/>
  <c r="AU90" i="8"/>
  <c r="AX90" i="8"/>
  <c r="DH90" i="8"/>
  <c r="BU90" i="8"/>
  <c r="DC90" i="8"/>
  <c r="U90" i="8"/>
  <c r="J41" i="11" s="1"/>
  <c r="J42" i="12" s="1"/>
  <c r="AN29" i="10"/>
  <c r="AF29" i="10"/>
  <c r="CG70" i="8"/>
  <c r="CK70" i="8"/>
  <c r="BV70" i="8"/>
  <c r="BB70" i="8"/>
  <c r="U21" i="11" s="1"/>
  <c r="U22" i="12" s="1"/>
  <c r="C17" i="10"/>
  <c r="Z17" i="10" s="1"/>
  <c r="AP17" i="10" s="1"/>
  <c r="I33" i="8"/>
  <c r="AT33" i="12"/>
  <c r="AX35" i="12"/>
  <c r="BC34" i="12"/>
  <c r="BE42" i="12"/>
  <c r="AR30" i="12"/>
  <c r="BB36" i="8"/>
  <c r="AV38" i="8"/>
  <c r="CT36" i="8"/>
  <c r="J34" i="8"/>
  <c r="DR50" i="8"/>
  <c r="AG49" i="8"/>
  <c r="BS47" i="8"/>
  <c r="CQ45" i="8"/>
  <c r="R42" i="8"/>
  <c r="AA40" i="8"/>
  <c r="AJ20" i="10"/>
  <c r="AJ43" i="10"/>
  <c r="AJ34" i="10"/>
  <c r="AJ37" i="10"/>
  <c r="AJ40" i="10"/>
  <c r="AJ41" i="10"/>
  <c r="AJ30" i="10"/>
  <c r="AJ35" i="10"/>
  <c r="AJ33" i="10"/>
  <c r="BB87" i="8"/>
  <c r="U38" i="11" s="1"/>
  <c r="U39" i="12" s="1"/>
  <c r="X87" i="8"/>
  <c r="K38" i="11" s="1"/>
  <c r="K39" i="12" s="1"/>
  <c r="AM87" i="8"/>
  <c r="P38" i="11" s="1"/>
  <c r="P39" i="12" s="1"/>
  <c r="DF87" i="8"/>
  <c r="CH87" i="8"/>
  <c r="DT87" i="8"/>
  <c r="CV87" i="8"/>
  <c r="BX87" i="8"/>
  <c r="CA87" i="8"/>
  <c r="CQ87" i="8"/>
  <c r="BY87" i="8"/>
  <c r="AO87" i="8"/>
  <c r="DE87" i="8"/>
  <c r="AL87" i="8"/>
  <c r="AU87" i="8"/>
  <c r="AR87" i="8"/>
  <c r="BG87" i="8"/>
  <c r="AI87" i="8"/>
  <c r="BH87" i="8"/>
  <c r="W38" i="11" s="1"/>
  <c r="W39" i="12" s="1"/>
  <c r="AP87" i="8"/>
  <c r="Q38" i="11" s="1"/>
  <c r="AD87" i="8"/>
  <c r="M38" i="11" s="1"/>
  <c r="L87" i="8"/>
  <c r="G38" i="11" s="1"/>
  <c r="G39" i="12" s="1"/>
  <c r="O87" i="8"/>
  <c r="H38" i="11" s="1"/>
  <c r="H39" i="12" s="1"/>
  <c r="DL87" i="8"/>
  <c r="CN87" i="8"/>
  <c r="BP87" i="8"/>
  <c r="DB87" i="8"/>
  <c r="CD87" i="8"/>
  <c r="U87" i="8"/>
  <c r="J38" i="11" s="1"/>
  <c r="J39" i="12" s="1"/>
  <c r="CM87" i="8"/>
  <c r="DC87" i="8"/>
  <c r="CW87" i="8"/>
  <c r="AC87" i="8"/>
  <c r="Z87" i="8"/>
  <c r="BE87" i="8"/>
  <c r="V38" i="11" s="1"/>
  <c r="V39" i="12" s="1"/>
  <c r="W87" i="8"/>
  <c r="T87" i="8"/>
  <c r="K87" i="8"/>
  <c r="BD87" i="8"/>
  <c r="AV60" i="8"/>
  <c r="S11" i="11" s="1"/>
  <c r="S12" i="12" s="1"/>
  <c r="AA60" i="8"/>
  <c r="L11" i="11" s="1"/>
  <c r="L12" i="12" s="1"/>
  <c r="CZ60" i="8"/>
  <c r="DC60" i="8"/>
  <c r="BS60" i="8"/>
  <c r="DI60" i="8"/>
  <c r="BB60" i="8"/>
  <c r="U11" i="11" s="1"/>
  <c r="U12" i="12" s="1"/>
  <c r="AD60" i="8"/>
  <c r="M11" i="11" s="1"/>
  <c r="M12" i="12" s="1"/>
  <c r="AM60" i="8"/>
  <c r="P11" i="11" s="1"/>
  <c r="P12" i="12" s="1"/>
  <c r="DF60" i="8"/>
  <c r="DO60" i="8"/>
  <c r="AS60" i="8"/>
  <c r="R11" i="11" s="1"/>
  <c r="R12" i="12" s="1"/>
  <c r="CW60" i="8"/>
  <c r="E33" i="2"/>
  <c r="AJ27" i="10"/>
  <c r="BB89" i="8"/>
  <c r="U40" i="11" s="1"/>
  <c r="U41" i="12" s="1"/>
  <c r="X89" i="8"/>
  <c r="K40" i="11" s="1"/>
  <c r="K41" i="12" s="1"/>
  <c r="DF89" i="8"/>
  <c r="CH89" i="8"/>
  <c r="AY89" i="8"/>
  <c r="T40" i="11" s="1"/>
  <c r="T41" i="12" s="1"/>
  <c r="DT89" i="8"/>
  <c r="CV89" i="8"/>
  <c r="BX89" i="8"/>
  <c r="CQ89" i="8"/>
  <c r="CS89" i="8"/>
  <c r="CA89" i="8"/>
  <c r="AO89" i="8"/>
  <c r="I89" i="8"/>
  <c r="F40" i="11" s="1"/>
  <c r="F41" i="12" s="1"/>
  <c r="N89" i="8"/>
  <c r="BJ89" i="8"/>
  <c r="CM89" i="8"/>
  <c r="BO89" i="8"/>
  <c r="H89" i="8"/>
  <c r="BH89" i="8"/>
  <c r="W40" i="11" s="1"/>
  <c r="W41" i="12" s="1"/>
  <c r="AP89" i="8"/>
  <c r="Q40" i="11" s="1"/>
  <c r="AD89" i="8"/>
  <c r="M40" i="11" s="1"/>
  <c r="M41" i="12" s="1"/>
  <c r="L89" i="8"/>
  <c r="G40" i="11" s="1"/>
  <c r="G41" i="12" s="1"/>
  <c r="DL89" i="8"/>
  <c r="CN89" i="8"/>
  <c r="BP89" i="8"/>
  <c r="AA89" i="8"/>
  <c r="L40" i="11" s="1"/>
  <c r="C89" i="8"/>
  <c r="D40" i="11" s="1"/>
  <c r="DB89" i="8"/>
  <c r="CD89" i="8"/>
  <c r="DC89" i="8"/>
  <c r="AS89" i="8"/>
  <c r="R40" i="11" s="1"/>
  <c r="R41" i="12" s="1"/>
  <c r="DE89" i="8"/>
  <c r="CY89" i="8"/>
  <c r="AC89" i="8"/>
  <c r="BM89" i="8"/>
  <c r="AX89" i="8"/>
  <c r="AU89" i="8"/>
  <c r="AG89" i="8"/>
  <c r="N40" i="11" s="1"/>
  <c r="N41" i="12" s="1"/>
  <c r="AF89" i="8"/>
  <c r="DK89" i="8"/>
  <c r="E12" i="2"/>
  <c r="C10" i="11"/>
  <c r="A10" i="11" s="1"/>
  <c r="B59" i="8"/>
  <c r="C13" i="9"/>
  <c r="BN13" i="9" s="1"/>
  <c r="AB4" i="12"/>
  <c r="AB3" i="11"/>
  <c r="AB50" i="12"/>
  <c r="AB49" i="12"/>
  <c r="AB53" i="12"/>
  <c r="AV63" i="8"/>
  <c r="S14" i="11" s="1"/>
  <c r="S15" i="12" s="1"/>
  <c r="AA63" i="8"/>
  <c r="L14" i="11" s="1"/>
  <c r="L15" i="12" s="1"/>
  <c r="O3" i="11"/>
  <c r="CX6" i="9"/>
  <c r="AN46" i="12"/>
  <c r="AN50" i="12"/>
  <c r="AN47" i="12"/>
  <c r="AN51" i="12"/>
  <c r="AJ53" i="12"/>
  <c r="AJ49" i="12"/>
  <c r="AJ52" i="12"/>
  <c r="AJ50" i="12"/>
  <c r="AA46" i="12"/>
  <c r="AA47" i="12"/>
  <c r="AA52" i="12"/>
  <c r="AA51" i="12"/>
  <c r="AQ49" i="12"/>
  <c r="AQ47" i="12"/>
  <c r="AQ50" i="12"/>
  <c r="AM49" i="12"/>
  <c r="AM51" i="12"/>
  <c r="AI50" i="12"/>
  <c r="AI51" i="12"/>
  <c r="AI46" i="12"/>
  <c r="AI48" i="12"/>
  <c r="AE50" i="12"/>
  <c r="AE51" i="12"/>
  <c r="AE47" i="12"/>
  <c r="Z52" i="12"/>
  <c r="Z49" i="12"/>
  <c r="J3" i="11"/>
  <c r="H21" i="13" s="1"/>
  <c r="CI6" i="9"/>
  <c r="AP29" i="10"/>
  <c r="CK33" i="8"/>
  <c r="CM39" i="8" s="1"/>
  <c r="BV33" i="8"/>
  <c r="BX41" i="8" s="1"/>
  <c r="S5" i="10"/>
  <c r="O5" i="10"/>
  <c r="U3" i="11"/>
  <c r="U4" i="12"/>
  <c r="DP6" i="9"/>
  <c r="AO48" i="12"/>
  <c r="AO52" i="12"/>
  <c r="AO46" i="12"/>
  <c r="AK48" i="12"/>
  <c r="AK46" i="12"/>
  <c r="AG46" i="12"/>
  <c r="AG52" i="12"/>
  <c r="AG51" i="12"/>
  <c r="AG48" i="12"/>
  <c r="AX28" i="12"/>
  <c r="AZ28" i="12"/>
  <c r="AR28" i="12"/>
  <c r="AS28" i="12"/>
  <c r="BD28" i="12"/>
  <c r="AT28" i="12"/>
  <c r="BA28" i="12"/>
  <c r="AW28" i="12"/>
  <c r="AU28" i="12"/>
  <c r="AT26" i="10"/>
  <c r="AT38" i="10"/>
  <c r="E30" i="2"/>
  <c r="BY33" i="8"/>
  <c r="L5" i="10"/>
  <c r="K5" i="10"/>
  <c r="Y4" i="12"/>
  <c r="Y3" i="11"/>
  <c r="AX27" i="12"/>
  <c r="BD27" i="12"/>
  <c r="AV29" i="12"/>
  <c r="BB29" i="12"/>
  <c r="AY29" i="12"/>
  <c r="AZ29" i="12"/>
  <c r="AR29" i="12"/>
  <c r="AS37" i="12"/>
  <c r="BD37" i="12"/>
  <c r="AT37" i="12"/>
  <c r="BE37" i="12"/>
  <c r="AU37" i="12"/>
  <c r="AX37" i="12"/>
  <c r="AZ37" i="12"/>
  <c r="E26" i="2"/>
  <c r="BM33" i="8"/>
  <c r="AL46" i="12"/>
  <c r="AL50" i="12"/>
  <c r="AL52" i="12"/>
  <c r="AP46" i="12"/>
  <c r="AP50" i="12"/>
  <c r="CO6" i="9"/>
  <c r="L4" i="12"/>
  <c r="P3" i="11"/>
  <c r="P4" i="12"/>
  <c r="H3" i="11"/>
  <c r="F21" i="13" s="1"/>
  <c r="H4" i="12"/>
  <c r="BF32" i="12"/>
  <c r="AZ32" i="12"/>
  <c r="AR32" i="12"/>
  <c r="AS32" i="12"/>
  <c r="BC32" i="12"/>
  <c r="BA32" i="12"/>
  <c r="AV32" i="12"/>
  <c r="BB32" i="12"/>
  <c r="AW32" i="12"/>
  <c r="BD32" i="12"/>
  <c r="AT32" i="12"/>
  <c r="AY32" i="12"/>
  <c r="CW33" i="8"/>
  <c r="CY35" i="8" s="1"/>
  <c r="DI33" i="8"/>
  <c r="DK41" i="8" s="1"/>
  <c r="CE33" i="8"/>
  <c r="BP33" i="8"/>
  <c r="BI4" i="9"/>
  <c r="AF53" i="12"/>
  <c r="AN53" i="12"/>
  <c r="BF37" i="12"/>
  <c r="AS29" i="12"/>
  <c r="AS25" i="12"/>
  <c r="AR25" i="12"/>
  <c r="AY25" i="12"/>
  <c r="BE44" i="12"/>
  <c r="BF44" i="12"/>
  <c r="AV86" i="8"/>
  <c r="S37" i="11" s="1"/>
  <c r="S38" i="12" s="1"/>
  <c r="CB86" i="8"/>
  <c r="CZ86" i="8"/>
  <c r="H86" i="8"/>
  <c r="T86" i="8"/>
  <c r="AF86" i="8"/>
  <c r="AR86" i="8"/>
  <c r="BD86" i="8"/>
  <c r="E86" i="8"/>
  <c r="Q86" i="8"/>
  <c r="AC86" i="8"/>
  <c r="AO86" i="8"/>
  <c r="BA86" i="8"/>
  <c r="X41" i="10"/>
  <c r="V4" i="9"/>
  <c r="J4" i="9"/>
  <c r="BV94" i="8"/>
  <c r="DF33" i="8"/>
  <c r="DH40" i="8" s="1"/>
  <c r="CN33" i="8"/>
  <c r="CE94" i="8"/>
  <c r="T5" i="10"/>
  <c r="AL53" i="12"/>
  <c r="CH33" i="8"/>
  <c r="CH60" i="8" s="1"/>
  <c r="X60" i="8" s="1"/>
  <c r="K11" i="11" s="1"/>
  <c r="K12" i="12" s="1"/>
  <c r="CB33" i="8"/>
  <c r="CB56" i="8" s="1"/>
  <c r="R56" i="8" s="1"/>
  <c r="I7" i="11" s="1"/>
  <c r="I8" i="12" s="1"/>
  <c r="CQ94" i="8"/>
  <c r="Z53" i="12"/>
  <c r="AB46" i="12"/>
  <c r="H5" i="10"/>
  <c r="CF6" i="9"/>
  <c r="AW33" i="11"/>
  <c r="H2" i="2"/>
  <c r="DW25" i="11"/>
  <c r="B92" i="8"/>
  <c r="BP92" i="8" s="1"/>
  <c r="X50" i="11"/>
  <c r="AW37" i="11"/>
  <c r="AW41" i="11"/>
  <c r="AO37" i="10"/>
  <c r="B78" i="8"/>
  <c r="DO78" i="8" s="1"/>
  <c r="K45" i="2"/>
  <c r="E45" i="2" s="1"/>
  <c r="AG49" i="10"/>
  <c r="AG10" i="10" s="1"/>
  <c r="G4" i="9"/>
  <c r="C18" i="12"/>
  <c r="A18" i="12" s="1"/>
  <c r="C20" i="9"/>
  <c r="BN20" i="9" s="1"/>
  <c r="C22" i="10"/>
  <c r="Z22" i="10" s="1"/>
  <c r="B66" i="8"/>
  <c r="C17" i="11"/>
  <c r="E19" i="2"/>
  <c r="CH94" i="8"/>
  <c r="Y4" i="9"/>
  <c r="BY94" i="8"/>
  <c r="Y45" i="11"/>
  <c r="BQ1" i="11"/>
  <c r="A14" i="11"/>
  <c r="CT63" i="8"/>
  <c r="AS63" i="8"/>
  <c r="R14" i="11" s="1"/>
  <c r="R15" i="12" s="1"/>
  <c r="DR63" i="8"/>
  <c r="BE63" i="8"/>
  <c r="V14" i="11" s="1"/>
  <c r="V15" i="12" s="1"/>
  <c r="BH63" i="8"/>
  <c r="W14" i="11" s="1"/>
  <c r="AP63" i="8"/>
  <c r="Q14" i="11" s="1"/>
  <c r="Q15" i="12" s="1"/>
  <c r="AJ63" i="8"/>
  <c r="O14" i="11" s="1"/>
  <c r="O15" i="12" s="1"/>
  <c r="CZ63" i="8"/>
  <c r="DF63" i="8"/>
  <c r="AY63" i="8"/>
  <c r="T14" i="11" s="1"/>
  <c r="T15" i="12" s="1"/>
  <c r="DO63" i="8"/>
  <c r="AB13" i="10"/>
  <c r="AT13" i="10"/>
  <c r="AP13" i="10"/>
  <c r="AV47" i="11"/>
  <c r="AV45" i="11"/>
  <c r="AO13" i="10"/>
  <c r="AF13" i="10"/>
  <c r="X13" i="10"/>
  <c r="AL13" i="10"/>
  <c r="C15" i="10"/>
  <c r="Z15" i="10" s="1"/>
  <c r="AJ15" i="10" s="1"/>
  <c r="AH12" i="10"/>
  <c r="AB12" i="10"/>
  <c r="AJ12" i="10"/>
  <c r="AT12" i="10"/>
  <c r="AD12" i="10"/>
  <c r="X12" i="10"/>
  <c r="AP12" i="10"/>
  <c r="AF12" i="10"/>
  <c r="AN12" i="10"/>
  <c r="C14" i="12"/>
  <c r="A14" i="12" s="1"/>
  <c r="C18" i="10"/>
  <c r="Z18" i="10" s="1"/>
  <c r="E15" i="2"/>
  <c r="C16" i="9"/>
  <c r="BN16" i="9" s="1"/>
  <c r="B62" i="8"/>
  <c r="C13" i="11"/>
  <c r="A13" i="11" s="1"/>
  <c r="T12" i="12"/>
  <c r="C16" i="10"/>
  <c r="Z16" i="10" s="1"/>
  <c r="X16" i="10" s="1"/>
  <c r="C12" i="9"/>
  <c r="BN12" i="9" s="1"/>
  <c r="C9" i="11"/>
  <c r="C14" i="10"/>
  <c r="Z14" i="10" s="1"/>
  <c r="B58" i="8"/>
  <c r="C10" i="12"/>
  <c r="A10" i="12" s="1"/>
  <c r="E11" i="2"/>
  <c r="AJ13" i="10"/>
  <c r="AL10" i="10"/>
  <c r="AT10" i="10"/>
  <c r="AB10" i="10"/>
  <c r="AJ10" i="10"/>
  <c r="AP10" i="10"/>
  <c r="AH10" i="10"/>
  <c r="X10" i="10"/>
  <c r="AF10" i="10"/>
  <c r="AB9" i="10"/>
  <c r="AN9" i="10"/>
  <c r="AT9" i="10"/>
  <c r="AH9" i="10"/>
  <c r="AP9" i="10"/>
  <c r="X9" i="10"/>
  <c r="AL9" i="10"/>
  <c r="AJ9" i="10"/>
  <c r="AF9" i="10"/>
  <c r="L5" i="2"/>
  <c r="CK94" i="8"/>
  <c r="S4" i="9"/>
  <c r="BS94" i="8"/>
  <c r="AH24" i="10"/>
  <c r="AF24" i="10"/>
  <c r="X24" i="10"/>
  <c r="AT24" i="10"/>
  <c r="AR24" i="10"/>
  <c r="AP24" i="10"/>
  <c r="AJ24" i="10"/>
  <c r="AN24" i="10"/>
  <c r="AB24" i="10"/>
  <c r="CL18" i="9"/>
  <c r="N22" i="12"/>
  <c r="W15" i="12"/>
  <c r="AP19" i="10"/>
  <c r="AJ19" i="10"/>
  <c r="AN19" i="10"/>
  <c r="AF19" i="10"/>
  <c r="AT19" i="10"/>
  <c r="X19" i="10"/>
  <c r="AB19" i="10"/>
  <c r="AH19" i="10"/>
  <c r="AL19" i="10"/>
  <c r="CD72" i="8"/>
  <c r="W72" i="8"/>
  <c r="AG72" i="8"/>
  <c r="N23" i="11" s="1"/>
  <c r="N24" i="12" s="1"/>
  <c r="Z72" i="8"/>
  <c r="DF72" i="8"/>
  <c r="AM72" i="8"/>
  <c r="P23" i="11" s="1"/>
  <c r="P24" i="12" s="1"/>
  <c r="CG72" i="8"/>
  <c r="K72" i="8"/>
  <c r="AI72" i="8"/>
  <c r="DL72" i="8"/>
  <c r="AP72" i="8"/>
  <c r="Q23" i="11" s="1"/>
  <c r="Q24" i="12" s="1"/>
  <c r="R72" i="8"/>
  <c r="I23" i="11" s="1"/>
  <c r="I24" i="12" s="1"/>
  <c r="BV72" i="8"/>
  <c r="AR72" i="8"/>
  <c r="T23" i="12"/>
  <c r="S20" i="12"/>
  <c r="AH28" i="10"/>
  <c r="AJ28" i="10"/>
  <c r="AN28" i="10"/>
  <c r="AF28" i="10"/>
  <c r="AT28" i="10"/>
  <c r="AB28" i="10"/>
  <c r="X28" i="10"/>
  <c r="AP28" i="10"/>
  <c r="CL26" i="9"/>
  <c r="L20" i="12"/>
  <c r="E17" i="2"/>
  <c r="B64" i="8"/>
  <c r="B54" i="8"/>
  <c r="E7" i="2"/>
  <c r="BJ72" i="8"/>
  <c r="AD21" i="10"/>
  <c r="AT21" i="10"/>
  <c r="AB21" i="10"/>
  <c r="AH21" i="10"/>
  <c r="E6" i="2"/>
  <c r="B53" i="8"/>
  <c r="CE72" i="8"/>
  <c r="AX72" i="8"/>
  <c r="CB72" i="8"/>
  <c r="DE72" i="8"/>
  <c r="BE72" i="8"/>
  <c r="V23" i="11" s="1"/>
  <c r="V24" i="12" s="1"/>
  <c r="DR72" i="8"/>
  <c r="BX72" i="8"/>
  <c r="CP72" i="8"/>
  <c r="BU72" i="8"/>
  <c r="CQ72" i="8"/>
  <c r="E72" i="8"/>
  <c r="BO72" i="8"/>
  <c r="AA72" i="8"/>
  <c r="L23" i="11" s="1"/>
  <c r="L24" i="12" s="1"/>
  <c r="DT72" i="8"/>
  <c r="DN72" i="8"/>
  <c r="CZ72" i="8"/>
  <c r="BB72" i="8"/>
  <c r="U23" i="11" s="1"/>
  <c r="U24" i="12" s="1"/>
  <c r="AU72" i="8"/>
  <c r="N72" i="8"/>
  <c r="CA72" i="8"/>
  <c r="DO72" i="8"/>
  <c r="BM72" i="8"/>
  <c r="C72" i="8" s="1"/>
  <c r="D23" i="11" s="1"/>
  <c r="D24" i="12" s="1"/>
  <c r="CS72" i="8"/>
  <c r="CJ72" i="8"/>
  <c r="CW72" i="8"/>
  <c r="CM72" i="8"/>
  <c r="AY72" i="8"/>
  <c r="T23" i="11" s="1"/>
  <c r="T24" i="12" s="1"/>
  <c r="AR16" i="10"/>
  <c r="BS72" i="8"/>
  <c r="CK72" i="8"/>
  <c r="BH72" i="8"/>
  <c r="W23" i="11" s="1"/>
  <c r="W24" i="12" s="1"/>
  <c r="CV72" i="8"/>
  <c r="L72" i="8"/>
  <c r="G23" i="11" s="1"/>
  <c r="G24" i="12" s="1"/>
  <c r="AD72" i="8"/>
  <c r="M23" i="11" s="1"/>
  <c r="M24" i="12" s="1"/>
  <c r="DH72" i="8"/>
  <c r="BP72" i="8"/>
  <c r="F72" i="8" s="1"/>
  <c r="E23" i="11" s="1"/>
  <c r="E24" i="12" s="1"/>
  <c r="AS72" i="8"/>
  <c r="R23" i="11" s="1"/>
  <c r="R24" i="12" s="1"/>
  <c r="AL72" i="8"/>
  <c r="CH72" i="8"/>
  <c r="AT25" i="10"/>
  <c r="AL25" i="10"/>
  <c r="AT17" i="10"/>
  <c r="P15" i="12"/>
  <c r="AJ72" i="8"/>
  <c r="O23" i="11" s="1"/>
  <c r="O24" i="12" s="1"/>
  <c r="X72" i="8"/>
  <c r="K23" i="11" s="1"/>
  <c r="K24" i="12" s="1"/>
  <c r="BA72" i="8"/>
  <c r="AV72" i="8"/>
  <c r="S23" i="11" s="1"/>
  <c r="S24" i="12" s="1"/>
  <c r="T72" i="8"/>
  <c r="DQ72" i="8"/>
  <c r="CN72" i="8"/>
  <c r="DI72" i="8"/>
  <c r="AO72" i="8"/>
  <c r="BG72" i="8"/>
  <c r="DC72" i="8"/>
  <c r="CT72" i="8"/>
  <c r="BY72" i="8"/>
  <c r="DB72" i="8"/>
  <c r="H72" i="8"/>
  <c r="BR72" i="8"/>
  <c r="I72" i="8"/>
  <c r="F23" i="11" s="1"/>
  <c r="F24" i="12" s="1"/>
  <c r="U72" i="8"/>
  <c r="J23" i="11" s="1"/>
  <c r="J24" i="12" s="1"/>
  <c r="S27" i="12"/>
  <c r="F32" i="12"/>
  <c r="G33" i="12"/>
  <c r="L9" i="12"/>
  <c r="E31" i="12"/>
  <c r="D25" i="12"/>
  <c r="E26" i="12"/>
  <c r="S26" i="12"/>
  <c r="L31" i="12"/>
  <c r="Q31" i="12"/>
  <c r="AO70" i="8"/>
  <c r="CL10" i="9"/>
  <c r="Z65" i="8"/>
  <c r="T70" i="8"/>
  <c r="Z70" i="8"/>
  <c r="BJ70" i="8"/>
  <c r="H69" i="8"/>
  <c r="BA70" i="8"/>
  <c r="W70" i="8"/>
  <c r="AX70" i="8"/>
  <c r="K70" i="8"/>
  <c r="AL70" i="8"/>
  <c r="AI70" i="8"/>
  <c r="H70" i="8"/>
  <c r="BG69" i="8"/>
  <c r="BG70" i="8"/>
  <c r="AU70" i="8"/>
  <c r="AH30" i="10"/>
  <c r="AP31" i="10"/>
  <c r="AP42" i="10"/>
  <c r="AF38" i="10"/>
  <c r="AF34" i="10"/>
  <c r="AN38" i="10"/>
  <c r="AN39" i="10"/>
  <c r="AH31" i="10"/>
  <c r="AL38" i="10"/>
  <c r="AH42" i="10"/>
  <c r="AF35" i="10"/>
  <c r="AN48" i="10"/>
  <c r="AH29" i="10"/>
  <c r="AH38" i="10"/>
  <c r="AH33" i="10"/>
  <c r="AD38" i="10"/>
  <c r="AP46" i="10"/>
  <c r="AP33" i="10"/>
  <c r="AP30" i="10"/>
  <c r="E38" i="2"/>
  <c r="AP37" i="10"/>
  <c r="AP44" i="10"/>
  <c r="B55" i="8"/>
  <c r="DL63" i="8"/>
  <c r="CM37" i="8"/>
  <c r="CY39" i="8"/>
  <c r="DI6" i="11"/>
  <c r="DI10" i="11"/>
  <c r="DI14" i="11"/>
  <c r="DI18" i="11"/>
  <c r="DI22" i="11"/>
  <c r="DI26" i="11"/>
  <c r="DI30" i="11"/>
  <c r="DI34" i="11"/>
  <c r="DI38" i="11"/>
  <c r="DI42" i="11"/>
  <c r="CV37" i="8"/>
  <c r="E20" i="9"/>
  <c r="E36" i="9"/>
  <c r="W9" i="9"/>
  <c r="BG10" i="9"/>
  <c r="AI11" i="9"/>
  <c r="BG13" i="9"/>
  <c r="W14" i="9"/>
  <c r="H16" i="9"/>
  <c r="W17" i="9"/>
  <c r="AI18" i="9"/>
  <c r="H19" i="9"/>
  <c r="Q23" i="9"/>
  <c r="AU24" i="9"/>
  <c r="H25" i="9"/>
  <c r="W27" i="9"/>
  <c r="AI28" i="9"/>
  <c r="W30" i="9"/>
  <c r="H32" i="9"/>
  <c r="AI34" i="9"/>
  <c r="H35" i="9"/>
  <c r="Q39" i="9"/>
  <c r="AO39" i="9"/>
  <c r="BG39" i="9"/>
  <c r="AU40" i="9"/>
  <c r="H41" i="9"/>
  <c r="Q46" i="9"/>
  <c r="DB48" i="8"/>
  <c r="V5" i="10"/>
  <c r="DR94" i="8"/>
  <c r="CT94" i="8"/>
  <c r="CV41" i="8"/>
  <c r="CV44" i="8"/>
  <c r="CV42" i="8"/>
  <c r="J5" i="10"/>
  <c r="M4" i="9"/>
  <c r="I5" i="10"/>
  <c r="AX31" i="12"/>
  <c r="BF31" i="12"/>
  <c r="AU31" i="12"/>
  <c r="AT31" i="12"/>
  <c r="BB36" i="12"/>
  <c r="AU36" i="12"/>
  <c r="E22" i="9"/>
  <c r="E38" i="9"/>
  <c r="DB44" i="8"/>
  <c r="BX40" i="8"/>
  <c r="AF13" i="9"/>
  <c r="AF29" i="9"/>
  <c r="N18" i="9"/>
  <c r="N5" i="10"/>
  <c r="AP53" i="12"/>
  <c r="DB78" i="8"/>
  <c r="CJ78" i="8"/>
  <c r="CV78" i="8"/>
  <c r="CE78" i="8"/>
  <c r="BH78" i="8"/>
  <c r="W29" i="11" s="1"/>
  <c r="DH78" i="8"/>
  <c r="H78" i="8"/>
  <c r="T78" i="8"/>
  <c r="BD78" i="8"/>
  <c r="DT78" i="8"/>
  <c r="W78" i="8"/>
  <c r="AI78" i="8"/>
  <c r="DI5" i="11"/>
  <c r="DI9" i="11"/>
  <c r="DI13" i="11"/>
  <c r="DI17" i="11"/>
  <c r="DI21" i="11"/>
  <c r="DI25" i="11"/>
  <c r="DI29" i="11"/>
  <c r="DI33" i="11"/>
  <c r="DI37" i="11"/>
  <c r="DB41" i="8"/>
  <c r="E15" i="9"/>
  <c r="E31" i="9"/>
  <c r="Q9" i="9"/>
  <c r="W15" i="9"/>
  <c r="H20" i="9"/>
  <c r="W21" i="9"/>
  <c r="H29" i="9"/>
  <c r="W34" i="9"/>
  <c r="W37" i="9"/>
  <c r="BA39" i="9"/>
  <c r="Q40" i="9"/>
  <c r="AO40" i="9"/>
  <c r="CV50" i="8"/>
  <c r="DK49" i="8"/>
  <c r="CV49" i="8"/>
  <c r="CV48" i="8"/>
  <c r="DK47" i="8"/>
  <c r="CV47" i="8"/>
  <c r="CV46" i="8"/>
  <c r="DK45" i="8"/>
  <c r="CV45" i="8"/>
  <c r="N22" i="9"/>
  <c r="R5" i="10"/>
  <c r="AO53" i="12"/>
  <c r="AC47" i="12"/>
  <c r="X47" i="12"/>
  <c r="BF41" i="12"/>
  <c r="BC41" i="12"/>
  <c r="BD41" i="12"/>
  <c r="AT41" i="12"/>
  <c r="AS41" i="12"/>
  <c r="BA41" i="12"/>
  <c r="BB41" i="12"/>
  <c r="AZ41" i="12"/>
  <c r="AR41" i="12"/>
  <c r="AX43" i="12"/>
  <c r="BA43" i="12"/>
  <c r="AV46" i="11"/>
  <c r="BX78" i="8"/>
  <c r="BF28" i="12"/>
  <c r="K29" i="2"/>
  <c r="B76" i="8" s="1"/>
  <c r="K37" i="2"/>
  <c r="E37" i="2" s="1"/>
  <c r="AB45" i="10"/>
  <c r="AB43" i="10"/>
  <c r="X43" i="10"/>
  <c r="X40" i="10"/>
  <c r="AB40" i="10"/>
  <c r="AV28" i="12"/>
  <c r="BC28" i="12"/>
  <c r="AB32" i="10"/>
  <c r="AB47" i="10"/>
  <c r="X47" i="10"/>
  <c r="AB38" i="10"/>
  <c r="X35" i="10"/>
  <c r="CJ92" i="8"/>
  <c r="AB29" i="10"/>
  <c r="AB30" i="10"/>
  <c r="AB36" i="10"/>
  <c r="AB34" i="10"/>
  <c r="X86" i="8"/>
  <c r="K37" i="11" s="1"/>
  <c r="CD86" i="8"/>
  <c r="DB86" i="8"/>
  <c r="AU49" i="10"/>
  <c r="AU40" i="10" s="1"/>
  <c r="AM49" i="10"/>
  <c r="AM39" i="10" s="1"/>
  <c r="AE49" i="10"/>
  <c r="AE36" i="10" s="1"/>
  <c r="X48" i="10"/>
  <c r="X45" i="10"/>
  <c r="X32" i="10"/>
  <c r="AA33" i="8"/>
  <c r="BP86" i="8"/>
  <c r="CN86" i="8"/>
  <c r="DL86" i="8"/>
  <c r="AS49" i="10"/>
  <c r="AS32" i="10" s="1"/>
  <c r="AK49" i="10"/>
  <c r="AK36" i="10" s="1"/>
  <c r="AC49" i="10"/>
  <c r="AC48" i="10" s="1"/>
  <c r="BR86" i="8"/>
  <c r="CP86" i="8"/>
  <c r="DN86" i="8"/>
  <c r="AS41" i="10"/>
  <c r="AB41" i="10"/>
  <c r="AQ49" i="10"/>
  <c r="AQ43" i="10" s="1"/>
  <c r="AI49" i="10"/>
  <c r="AI34" i="10" s="1"/>
  <c r="BB33" i="8"/>
  <c r="AD33" i="8"/>
  <c r="O33" i="8"/>
  <c r="AJ16" i="10" l="1"/>
  <c r="AH16" i="10"/>
  <c r="DJ24" i="11"/>
  <c r="AJ36" i="10"/>
  <c r="AF41" i="10"/>
  <c r="AF36" i="10"/>
  <c r="BE65" i="8"/>
  <c r="V16" i="11" s="1"/>
  <c r="V17" i="12" s="1"/>
  <c r="CQ65" i="8"/>
  <c r="CN65" i="8"/>
  <c r="DI65" i="8"/>
  <c r="DL65" i="8"/>
  <c r="DO65" i="8"/>
  <c r="DF65" i="8"/>
  <c r="AP65" i="8"/>
  <c r="Q16" i="11" s="1"/>
  <c r="Q17" i="12" s="1"/>
  <c r="CW65" i="8"/>
  <c r="AJ65" i="8"/>
  <c r="O16" i="11" s="1"/>
  <c r="O17" i="12" s="1"/>
  <c r="DR65" i="8"/>
  <c r="AB11" i="10"/>
  <c r="Z57" i="8"/>
  <c r="AB42" i="10"/>
  <c r="AB25" i="10"/>
  <c r="AB46" i="10"/>
  <c r="AI32" i="10"/>
  <c r="AP16" i="10"/>
  <c r="AB16" i="10"/>
  <c r="AG28" i="10"/>
  <c r="AD23" i="10"/>
  <c r="CN67" i="8"/>
  <c r="X75" i="8"/>
  <c r="K26" i="11" s="1"/>
  <c r="K27" i="12" s="1"/>
  <c r="F75" i="8"/>
  <c r="E26" i="11" s="1"/>
  <c r="BR75" i="8"/>
  <c r="CM75" i="8"/>
  <c r="T75" i="8"/>
  <c r="AI75" i="8"/>
  <c r="I75" i="8"/>
  <c r="F26" i="11" s="1"/>
  <c r="F27" i="12" s="1"/>
  <c r="CK75" i="8"/>
  <c r="N75" i="8"/>
  <c r="CB75" i="8"/>
  <c r="DN75" i="8"/>
  <c r="E75" i="8"/>
  <c r="BG75" i="8"/>
  <c r="CJ75" i="8"/>
  <c r="W75" i="8"/>
  <c r="DL75" i="8"/>
  <c r="AO75" i="8"/>
  <c r="T68" i="8"/>
  <c r="CM68" i="8"/>
  <c r="H68" i="8"/>
  <c r="DE68" i="8"/>
  <c r="BU68" i="8"/>
  <c r="CW68" i="8"/>
  <c r="BE68" i="8"/>
  <c r="V19" i="11" s="1"/>
  <c r="V20" i="12" s="1"/>
  <c r="CD68" i="8"/>
  <c r="BA68" i="8"/>
  <c r="DR68" i="8"/>
  <c r="AO68" i="8"/>
  <c r="AX68" i="8"/>
  <c r="W68" i="8"/>
  <c r="CP68" i="8"/>
  <c r="AS68" i="8"/>
  <c r="R19" i="11" s="1"/>
  <c r="R20" i="12" s="1"/>
  <c r="BJ68" i="8"/>
  <c r="CT68" i="8"/>
  <c r="BM68" i="8"/>
  <c r="C68" i="8" s="1"/>
  <c r="D19" i="11" s="1"/>
  <c r="D20" i="12" s="1"/>
  <c r="BO68" i="8"/>
  <c r="BX68" i="8"/>
  <c r="CS68" i="8"/>
  <c r="CA68" i="8"/>
  <c r="CJ68" i="8"/>
  <c r="AP68" i="8"/>
  <c r="Q19" i="11" s="1"/>
  <c r="Q20" i="12" s="1"/>
  <c r="E68" i="8"/>
  <c r="AI68" i="8"/>
  <c r="BS68" i="8"/>
  <c r="I68" i="8" s="1"/>
  <c r="F19" i="11" s="1"/>
  <c r="F20" i="12" s="1"/>
  <c r="CN68" i="8"/>
  <c r="AR45" i="10"/>
  <c r="AR10" i="10"/>
  <c r="AR27" i="10"/>
  <c r="AL20" i="10"/>
  <c r="AL42" i="10"/>
  <c r="AL26" i="10"/>
  <c r="AL44" i="10"/>
  <c r="AJ25" i="10"/>
  <c r="AJ42" i="10"/>
  <c r="AJ39" i="10"/>
  <c r="AN23" i="10"/>
  <c r="AU30" i="10"/>
  <c r="AO43" i="9"/>
  <c r="AO30" i="9"/>
  <c r="E35" i="9"/>
  <c r="E12" i="9"/>
  <c r="AO23" i="9"/>
  <c r="E40" i="9"/>
  <c r="DO25" i="11"/>
  <c r="AR25" i="10"/>
  <c r="AR28" i="10"/>
  <c r="AR19" i="10"/>
  <c r="AL23" i="10"/>
  <c r="DO42" i="11"/>
  <c r="AS42" i="11" s="1"/>
  <c r="AR38" i="10"/>
  <c r="AR30" i="10"/>
  <c r="BV67" i="8"/>
  <c r="L67" i="8" s="1"/>
  <c r="G18" i="11" s="1"/>
  <c r="G19" i="12" s="1"/>
  <c r="AD31" i="10"/>
  <c r="AR31" i="10"/>
  <c r="AD30" i="10"/>
  <c r="AD43" i="10"/>
  <c r="AD37" i="10"/>
  <c r="DT35" i="8"/>
  <c r="DT50" i="8"/>
  <c r="DT40" i="8"/>
  <c r="AR35" i="10"/>
  <c r="AD47" i="10"/>
  <c r="AR44" i="10"/>
  <c r="AU36" i="10"/>
  <c r="AO33" i="9"/>
  <c r="W28" i="9"/>
  <c r="AO14" i="9"/>
  <c r="AO7" i="9"/>
  <c r="E27" i="9"/>
  <c r="E9" i="9"/>
  <c r="DK40" i="8"/>
  <c r="E13" i="9"/>
  <c r="E34" i="9"/>
  <c r="E18" i="9"/>
  <c r="DK44" i="8"/>
  <c r="DB45" i="8"/>
  <c r="DB49" i="8"/>
  <c r="AO45" i="9"/>
  <c r="W33" i="9"/>
  <c r="BG29" i="9"/>
  <c r="BG26" i="9"/>
  <c r="W24" i="9"/>
  <c r="AO20" i="9"/>
  <c r="BG16" i="9"/>
  <c r="AO13" i="9"/>
  <c r="W7" i="9"/>
  <c r="E32" i="9"/>
  <c r="E16" i="9"/>
  <c r="BA69" i="8"/>
  <c r="Z60" i="8"/>
  <c r="DK30" i="11"/>
  <c r="DN30" i="11" s="1"/>
  <c r="DJ25" i="11"/>
  <c r="DO24" i="11"/>
  <c r="DQ24" i="11" s="1"/>
  <c r="AR32" i="11"/>
  <c r="DO26" i="11"/>
  <c r="AB17" i="10"/>
  <c r="AL16" i="10"/>
  <c r="AN16" i="10"/>
  <c r="AO16" i="10"/>
  <c r="AR21" i="10"/>
  <c r="AD28" i="10"/>
  <c r="AL24" i="10"/>
  <c r="AR9" i="10"/>
  <c r="AR12" i="10"/>
  <c r="AL12" i="10"/>
  <c r="BV63" i="8"/>
  <c r="L63" i="8" s="1"/>
  <c r="G14" i="11" s="1"/>
  <c r="G15" i="12" s="1"/>
  <c r="AL27" i="10"/>
  <c r="AL31" i="10"/>
  <c r="DK26" i="11"/>
  <c r="DN26" i="11" s="1"/>
  <c r="AR42" i="10"/>
  <c r="AR33" i="10"/>
  <c r="AR34" i="10"/>
  <c r="AR39" i="10"/>
  <c r="CB57" i="8"/>
  <c r="R57" i="8" s="1"/>
  <c r="I8" i="11" s="1"/>
  <c r="I9" i="12" s="1"/>
  <c r="AL46" i="10"/>
  <c r="AL30" i="10"/>
  <c r="AL33" i="10"/>
  <c r="AD25" i="10"/>
  <c r="AD45" i="10"/>
  <c r="AD26" i="10"/>
  <c r="AD46" i="10"/>
  <c r="AR29" i="10"/>
  <c r="DL31" i="11"/>
  <c r="DT36" i="8"/>
  <c r="DT65" i="8" s="1"/>
  <c r="DT38" i="8"/>
  <c r="DT37" i="8"/>
  <c r="DT39" i="8"/>
  <c r="AR23" i="10"/>
  <c r="AB23" i="10"/>
  <c r="DL30" i="11"/>
  <c r="AR42" i="11"/>
  <c r="AL11" i="10"/>
  <c r="BT1" i="11"/>
  <c r="AR32" i="10"/>
  <c r="AL48" i="10"/>
  <c r="AD20" i="10"/>
  <c r="AD35" i="10"/>
  <c r="AD40" i="10"/>
  <c r="AT37" i="10"/>
  <c r="AT46" i="10"/>
  <c r="AT34" i="10"/>
  <c r="AT43" i="10"/>
  <c r="AT41" i="10"/>
  <c r="AT42" i="10"/>
  <c r="AT45" i="10"/>
  <c r="AO24" i="9"/>
  <c r="AO17" i="9"/>
  <c r="AO9" i="9"/>
  <c r="E19" i="9"/>
  <c r="DB40" i="8"/>
  <c r="BX43" i="8"/>
  <c r="DK43" i="8"/>
  <c r="E42" i="9"/>
  <c r="E26" i="9"/>
  <c r="E8" i="9"/>
  <c r="DB47" i="8"/>
  <c r="AO42" i="9"/>
  <c r="E24" i="9"/>
  <c r="DL25" i="11"/>
  <c r="AD19" i="10"/>
  <c r="AR26" i="10"/>
  <c r="AR40" i="10"/>
  <c r="DK42" i="11"/>
  <c r="I5" i="2"/>
  <c r="AD36" i="10"/>
  <c r="DT43" i="8"/>
  <c r="DK8" i="11"/>
  <c r="AD41" i="10"/>
  <c r="AG29" i="10"/>
  <c r="DK46" i="8"/>
  <c r="DK48" i="8"/>
  <c r="DK50" i="8"/>
  <c r="W31" i="9"/>
  <c r="AO27" i="9"/>
  <c r="W18" i="9"/>
  <c r="W11" i="9"/>
  <c r="E39" i="9"/>
  <c r="E23" i="9"/>
  <c r="E7" i="9"/>
  <c r="DB42" i="8"/>
  <c r="E46" i="9"/>
  <c r="E30" i="9"/>
  <c r="E14" i="9"/>
  <c r="DB46" i="8"/>
  <c r="W43" i="9"/>
  <c r="AO36" i="9"/>
  <c r="BG32" i="9"/>
  <c r="AO29" i="9"/>
  <c r="E44" i="9"/>
  <c r="E28" i="9"/>
  <c r="DJ30" i="11"/>
  <c r="DL26" i="11"/>
  <c r="AD16" i="10"/>
  <c r="AF16" i="10"/>
  <c r="AT16" i="10"/>
  <c r="AL28" i="10"/>
  <c r="DL19" i="11"/>
  <c r="AG19" i="10"/>
  <c r="AD24" i="10"/>
  <c r="AD9" i="10"/>
  <c r="AR13" i="10"/>
  <c r="DJ28" i="11"/>
  <c r="AR31" i="11"/>
  <c r="AR37" i="10"/>
  <c r="AR48" i="10"/>
  <c r="AR41" i="10"/>
  <c r="BP67" i="8"/>
  <c r="F67" i="8" s="1"/>
  <c r="E18" i="11" s="1"/>
  <c r="E19" i="12" s="1"/>
  <c r="CB65" i="8"/>
  <c r="R65" i="8" s="1"/>
  <c r="I16" i="11" s="1"/>
  <c r="I17" i="12" s="1"/>
  <c r="CE63" i="8"/>
  <c r="U63" i="8" s="1"/>
  <c r="J14" i="11" s="1"/>
  <c r="J15" i="12" s="1"/>
  <c r="AL29" i="10"/>
  <c r="AL35" i="10"/>
  <c r="AL39" i="10"/>
  <c r="AL37" i="10"/>
  <c r="AD33" i="10"/>
  <c r="AD42" i="10"/>
  <c r="AD48" i="10"/>
  <c r="AD10" i="10"/>
  <c r="AD13" i="10"/>
  <c r="DT48" i="8"/>
  <c r="DT42" i="8"/>
  <c r="DT44" i="8"/>
  <c r="DK25" i="11"/>
  <c r="DN25" i="11" s="1"/>
  <c r="BV1" i="11"/>
  <c r="DK28" i="11"/>
  <c r="DN28" i="11" s="1"/>
  <c r="AL47" i="10"/>
  <c r="DL33" i="11"/>
  <c r="AD11" i="10"/>
  <c r="AT44" i="10"/>
  <c r="AT33" i="10"/>
  <c r="BR1" i="11"/>
  <c r="AS57" i="8"/>
  <c r="R8" i="11" s="1"/>
  <c r="R9" i="12" s="1"/>
  <c r="CK57" i="8"/>
  <c r="DL57" i="8"/>
  <c r="AY57" i="8"/>
  <c r="T8" i="11" s="1"/>
  <c r="T9" i="12" s="1"/>
  <c r="DI57" i="8"/>
  <c r="CZ57" i="8"/>
  <c r="BB57" i="8"/>
  <c r="U8" i="11" s="1"/>
  <c r="U9" i="12" s="1"/>
  <c r="DR57" i="8"/>
  <c r="DO57" i="8"/>
  <c r="DF57" i="8"/>
  <c r="T17" i="12"/>
  <c r="DL16" i="11"/>
  <c r="M32" i="12"/>
  <c r="DK31" i="11"/>
  <c r="DN31" i="11" s="1"/>
  <c r="DM31" i="11" s="1"/>
  <c r="Q29" i="12"/>
  <c r="DL28" i="11"/>
  <c r="AE40" i="10"/>
  <c r="AO35" i="10"/>
  <c r="AC41" i="10"/>
  <c r="DH92" i="8"/>
  <c r="BA26" i="9"/>
  <c r="N38" i="9"/>
  <c r="DK16" i="11"/>
  <c r="AO33" i="10"/>
  <c r="DK37" i="11"/>
  <c r="DN37" i="11" s="1"/>
  <c r="DJ31" i="11"/>
  <c r="DJ33" i="11"/>
  <c r="DY33" i="11" s="1"/>
  <c r="DO33" i="11"/>
  <c r="DQ33" i="11" s="1"/>
  <c r="DL39" i="11"/>
  <c r="AO30" i="10"/>
  <c r="AC29" i="10"/>
  <c r="U92" i="8"/>
  <c r="J43" i="11" s="1"/>
  <c r="J44" i="12" s="1"/>
  <c r="AQ39" i="10"/>
  <c r="DH39" i="8"/>
  <c r="H36" i="9"/>
  <c r="Q27" i="9"/>
  <c r="BA23" i="9"/>
  <c r="AU78" i="8"/>
  <c r="CP78" i="8"/>
  <c r="AF78" i="8"/>
  <c r="CD78" i="8"/>
  <c r="BR78" i="8"/>
  <c r="BS78" i="8"/>
  <c r="AJ78" i="8"/>
  <c r="O29" i="11" s="1"/>
  <c r="O30" i="12" s="1"/>
  <c r="N14" i="9"/>
  <c r="AF30" i="9"/>
  <c r="CY40" i="8"/>
  <c r="CM43" i="8"/>
  <c r="CL22" i="9"/>
  <c r="CL24" i="9"/>
  <c r="AR25" i="11"/>
  <c r="DM25" i="11" s="1"/>
  <c r="AR30" i="11"/>
  <c r="L26" i="12"/>
  <c r="DO31" i="11"/>
  <c r="AR26" i="11"/>
  <c r="AO19" i="10"/>
  <c r="DK21" i="11"/>
  <c r="AO24" i="10"/>
  <c r="DL11" i="11"/>
  <c r="DX11" i="11" s="1"/>
  <c r="BF12" i="12" s="1"/>
  <c r="DK11" i="11"/>
  <c r="DJ42" i="11"/>
  <c r="DY42" i="11" s="1"/>
  <c r="BY57" i="8"/>
  <c r="DN42" i="11"/>
  <c r="DM42" i="11" s="1"/>
  <c r="DL24" i="11"/>
  <c r="AR28" i="11"/>
  <c r="D43" i="12"/>
  <c r="DL42" i="11"/>
  <c r="AO43" i="10"/>
  <c r="AO45" i="10"/>
  <c r="AO42" i="10"/>
  <c r="AO26" i="10"/>
  <c r="AO41" i="10"/>
  <c r="AO34" i="10"/>
  <c r="AO38" i="10"/>
  <c r="AO36" i="10"/>
  <c r="AO25" i="10"/>
  <c r="AO46" i="10"/>
  <c r="AO47" i="10"/>
  <c r="AO39" i="10"/>
  <c r="AO20" i="10"/>
  <c r="AR33" i="11"/>
  <c r="D34" i="12"/>
  <c r="AK41" i="10"/>
  <c r="AO48" i="10"/>
  <c r="AE35" i="10"/>
  <c r="N40" i="9"/>
  <c r="CL20" i="9"/>
  <c r="CL7" i="9"/>
  <c r="DO30" i="11"/>
  <c r="DP30" i="11" s="1"/>
  <c r="AO9" i="10"/>
  <c r="AR39" i="11"/>
  <c r="DK24" i="11"/>
  <c r="DN24" i="11" s="1"/>
  <c r="AO31" i="10"/>
  <c r="AO11" i="10"/>
  <c r="CV92" i="8"/>
  <c r="AI38" i="10"/>
  <c r="AC40" i="10"/>
  <c r="AF37" i="9"/>
  <c r="Q43" i="9"/>
  <c r="BG78" i="8"/>
  <c r="K78" i="8"/>
  <c r="AR78" i="8"/>
  <c r="CQ78" i="8"/>
  <c r="L78" i="8"/>
  <c r="G29" i="11" s="1"/>
  <c r="G30" i="12" s="1"/>
  <c r="DN78" i="8"/>
  <c r="AF46" i="9"/>
  <c r="AI37" i="9"/>
  <c r="AI21" i="9"/>
  <c r="CY43" i="8"/>
  <c r="DJ39" i="11"/>
  <c r="DK14" i="11"/>
  <c r="AZ15" i="12" s="1"/>
  <c r="AO28" i="10"/>
  <c r="AO10" i="10"/>
  <c r="AO12" i="10"/>
  <c r="CB60" i="8"/>
  <c r="R60" i="8" s="1"/>
  <c r="I11" i="11" s="1"/>
  <c r="I12" i="12" s="1"/>
  <c r="AO17" i="10"/>
  <c r="DO39" i="11"/>
  <c r="DQ39" i="11" s="1"/>
  <c r="DO28" i="11"/>
  <c r="AO29" i="10"/>
  <c r="DM33" i="11"/>
  <c r="AR24" i="11"/>
  <c r="DM24" i="11" s="1"/>
  <c r="DK39" i="11"/>
  <c r="DN39" i="11" s="1"/>
  <c r="BU1" i="11"/>
  <c r="AO21" i="10"/>
  <c r="AO44" i="10"/>
  <c r="AO27" i="10"/>
  <c r="AO32" i="10"/>
  <c r="BB67" i="8"/>
  <c r="U18" i="11" s="1"/>
  <c r="U19" i="12" s="1"/>
  <c r="CH67" i="8"/>
  <c r="X67" i="8" s="1"/>
  <c r="K18" i="11" s="1"/>
  <c r="K19" i="12" s="1"/>
  <c r="BM67" i="8"/>
  <c r="C67" i="8" s="1"/>
  <c r="D18" i="11" s="1"/>
  <c r="D19" i="12" s="1"/>
  <c r="CT67" i="8"/>
  <c r="BH67" i="8"/>
  <c r="W18" i="11" s="1"/>
  <c r="W19" i="12" s="1"/>
  <c r="DF67" i="8"/>
  <c r="Z67" i="8"/>
  <c r="CZ67" i="8"/>
  <c r="DR67" i="8"/>
  <c r="CK67" i="8"/>
  <c r="BS67" i="8"/>
  <c r="I67" i="8" s="1"/>
  <c r="F18" i="11" s="1"/>
  <c r="F19" i="12" s="1"/>
  <c r="BY67" i="8"/>
  <c r="O67" i="8" s="1"/>
  <c r="H18" i="11" s="1"/>
  <c r="BE67" i="8"/>
  <c r="V18" i="11" s="1"/>
  <c r="V19" i="12" s="1"/>
  <c r="CE67" i="8"/>
  <c r="U67" i="8" s="1"/>
  <c r="J18" i="11" s="1"/>
  <c r="J19" i="12" s="1"/>
  <c r="AM67" i="8"/>
  <c r="P18" i="11" s="1"/>
  <c r="P19" i="12" s="1"/>
  <c r="AV67" i="8"/>
  <c r="S18" i="11" s="1"/>
  <c r="S19" i="12" s="1"/>
  <c r="CB67" i="8"/>
  <c r="R67" i="8" s="1"/>
  <c r="I18" i="11" s="1"/>
  <c r="I19" i="12" s="1"/>
  <c r="DI67" i="8"/>
  <c r="AG67" i="8"/>
  <c r="N18" i="11" s="1"/>
  <c r="N19" i="12" s="1"/>
  <c r="CQ67" i="8"/>
  <c r="AA67" i="8"/>
  <c r="L18" i="11" s="1"/>
  <c r="L19" i="12" s="1"/>
  <c r="AY67" i="8"/>
  <c r="T18" i="11" s="1"/>
  <c r="T19" i="12" s="1"/>
  <c r="AS67" i="8"/>
  <c r="R18" i="11" s="1"/>
  <c r="R19" i="12" s="1"/>
  <c r="CW67" i="8"/>
  <c r="AP67" i="8"/>
  <c r="Q18" i="11" s="1"/>
  <c r="Q19" i="12" s="1"/>
  <c r="DC67" i="8"/>
  <c r="CY67" i="8"/>
  <c r="AJ23" i="10"/>
  <c r="AF23" i="10"/>
  <c r="AO23" i="10"/>
  <c r="AT23" i="10"/>
  <c r="AH23" i="10"/>
  <c r="AP23" i="10"/>
  <c r="A18" i="11"/>
  <c r="BR42" i="8"/>
  <c r="BR43" i="8"/>
  <c r="BR35" i="8"/>
  <c r="BR44" i="8"/>
  <c r="BR48" i="8"/>
  <c r="BR36" i="8"/>
  <c r="BR47" i="8"/>
  <c r="BR37" i="8"/>
  <c r="BR38" i="8"/>
  <c r="BR46" i="8"/>
  <c r="BR49" i="8"/>
  <c r="BR45" i="8"/>
  <c r="BR50" i="8"/>
  <c r="BR39" i="8"/>
  <c r="DQ42" i="11"/>
  <c r="BA42" i="9"/>
  <c r="BA43" i="9"/>
  <c r="BA36" i="9"/>
  <c r="BA34" i="9"/>
  <c r="BA12" i="9"/>
  <c r="BA37" i="9"/>
  <c r="BA45" i="9"/>
  <c r="BA31" i="9"/>
  <c r="BA21" i="9"/>
  <c r="BA15" i="9"/>
  <c r="BA40" i="9"/>
  <c r="BA20" i="9"/>
  <c r="BA18" i="9"/>
  <c r="BA14" i="9"/>
  <c r="BA7" i="9"/>
  <c r="BA17" i="9"/>
  <c r="BA33" i="9"/>
  <c r="BA27" i="9"/>
  <c r="BA9" i="9"/>
  <c r="BA11" i="9"/>
  <c r="BA30" i="9"/>
  <c r="BA24" i="9"/>
  <c r="CJ6" i="9"/>
  <c r="CI20" i="9" s="1"/>
  <c r="W47" i="8"/>
  <c r="W35" i="8"/>
  <c r="W67" i="8" s="1"/>
  <c r="W43" i="8"/>
  <c r="W44" i="8"/>
  <c r="W46" i="8"/>
  <c r="W50" i="8"/>
  <c r="W42" i="8"/>
  <c r="W36" i="8"/>
  <c r="W66" i="8" s="1"/>
  <c r="W39" i="8"/>
  <c r="W40" i="8"/>
  <c r="W49" i="8"/>
  <c r="W37" i="8"/>
  <c r="W48" i="8"/>
  <c r="W41" i="8"/>
  <c r="W45" i="8"/>
  <c r="W38" i="8"/>
  <c r="AU43" i="9"/>
  <c r="AU39" i="9"/>
  <c r="AU35" i="9"/>
  <c r="AU12" i="9"/>
  <c r="AU42" i="9"/>
  <c r="AU38" i="9"/>
  <c r="AU46" i="9"/>
  <c r="AU32" i="9"/>
  <c r="AU29" i="9"/>
  <c r="AU26" i="9"/>
  <c r="AU22" i="9"/>
  <c r="AU16" i="9"/>
  <c r="AU13" i="9"/>
  <c r="AU11" i="9"/>
  <c r="AU37" i="9"/>
  <c r="AU28" i="9"/>
  <c r="AU25" i="9"/>
  <c r="AU36" i="9"/>
  <c r="AU21" i="9"/>
  <c r="AU15" i="9"/>
  <c r="AU10" i="9"/>
  <c r="AU44" i="9"/>
  <c r="AU41" i="9"/>
  <c r="AU20" i="9"/>
  <c r="AU34" i="9"/>
  <c r="AU23" i="9"/>
  <c r="AU19" i="9"/>
  <c r="AU18" i="9"/>
  <c r="AU8" i="9"/>
  <c r="AU45" i="9"/>
  <c r="AU31" i="9"/>
  <c r="BP56" i="8"/>
  <c r="F56" i="8" s="1"/>
  <c r="E7" i="11" s="1"/>
  <c r="E8" i="12" s="1"/>
  <c r="BP57" i="8"/>
  <c r="F57" i="8" s="1"/>
  <c r="E8" i="11" s="1"/>
  <c r="E9" i="12" s="1"/>
  <c r="AC43" i="9"/>
  <c r="AC39" i="9"/>
  <c r="AC35" i="9"/>
  <c r="AC31" i="9"/>
  <c r="AC27" i="9"/>
  <c r="AC23" i="9"/>
  <c r="AC19" i="9"/>
  <c r="AC15" i="9"/>
  <c r="AC11" i="9"/>
  <c r="AC7" i="9"/>
  <c r="AC44" i="9"/>
  <c r="AC40" i="9"/>
  <c r="AC36" i="9"/>
  <c r="AC32" i="9"/>
  <c r="AC28" i="9"/>
  <c r="AC24" i="9"/>
  <c r="AC20" i="9"/>
  <c r="AC16" i="9"/>
  <c r="AC12" i="9"/>
  <c r="AC8" i="9"/>
  <c r="AC42" i="9"/>
  <c r="AC34" i="9"/>
  <c r="AC26" i="9"/>
  <c r="AC18" i="9"/>
  <c r="AC10" i="9"/>
  <c r="AC45" i="9"/>
  <c r="AC37" i="9"/>
  <c r="AC29" i="9"/>
  <c r="AC21" i="9"/>
  <c r="AC13" i="9"/>
  <c r="AC41" i="9"/>
  <c r="AC25" i="9"/>
  <c r="AC9" i="9"/>
  <c r="AC33" i="9"/>
  <c r="AC17" i="9"/>
  <c r="AC22" i="9"/>
  <c r="AC46" i="9"/>
  <c r="AC30" i="9"/>
  <c r="AC14" i="9"/>
  <c r="AC38" i="9"/>
  <c r="DN40" i="8"/>
  <c r="DN46" i="8"/>
  <c r="DN50" i="8"/>
  <c r="DN45" i="8"/>
  <c r="DN49" i="8"/>
  <c r="DN47" i="8"/>
  <c r="DN48" i="8"/>
  <c r="DN35" i="8"/>
  <c r="DN67" i="8" s="1"/>
  <c r="DN37" i="8"/>
  <c r="DN42" i="8"/>
  <c r="DN39" i="8"/>
  <c r="DN36" i="8"/>
  <c r="DN61" i="8" s="1"/>
  <c r="DN43" i="8"/>
  <c r="DN41" i="8"/>
  <c r="DN38" i="8"/>
  <c r="N10" i="9"/>
  <c r="N26" i="9"/>
  <c r="N44" i="9"/>
  <c r="N16" i="9"/>
  <c r="N37" i="9"/>
  <c r="N15" i="9"/>
  <c r="N36" i="9"/>
  <c r="N27" i="9"/>
  <c r="N45" i="9"/>
  <c r="N25" i="9"/>
  <c r="N9" i="9"/>
  <c r="N29" i="9"/>
  <c r="N13" i="9"/>
  <c r="N21" i="9"/>
  <c r="N33" i="9"/>
  <c r="N17" i="9"/>
  <c r="CA6" i="9"/>
  <c r="BZ20" i="9" s="1"/>
  <c r="N36" i="8"/>
  <c r="N44" i="8"/>
  <c r="N46" i="8"/>
  <c r="N50" i="8"/>
  <c r="N42" i="8"/>
  <c r="N43" i="8"/>
  <c r="N45" i="8"/>
  <c r="N49" i="8"/>
  <c r="N40" i="8"/>
  <c r="N47" i="8"/>
  <c r="N38" i="8"/>
  <c r="N39" i="8"/>
  <c r="N35" i="8"/>
  <c r="N67" i="8" s="1"/>
  <c r="N41" i="8"/>
  <c r="N37" i="8"/>
  <c r="N48" i="8"/>
  <c r="DO41" i="11"/>
  <c r="DJ41" i="11"/>
  <c r="AR41" i="11"/>
  <c r="D42" i="12"/>
  <c r="CJ37" i="8"/>
  <c r="CJ39" i="8"/>
  <c r="CJ47" i="8"/>
  <c r="CJ35" i="8"/>
  <c r="CJ59" i="8" s="1"/>
  <c r="CJ43" i="8"/>
  <c r="CJ44" i="8"/>
  <c r="CJ49" i="8"/>
  <c r="CJ42" i="8"/>
  <c r="CJ36" i="8"/>
  <c r="CJ53" i="8" s="1"/>
  <c r="CJ48" i="8"/>
  <c r="CJ41" i="8"/>
  <c r="CJ45" i="8"/>
  <c r="CJ38" i="8"/>
  <c r="CJ40" i="8"/>
  <c r="CJ46" i="8"/>
  <c r="CJ50" i="8"/>
  <c r="CP39" i="8"/>
  <c r="CP48" i="8"/>
  <c r="CP43" i="8"/>
  <c r="CP47" i="8"/>
  <c r="CP49" i="8"/>
  <c r="CP46" i="8"/>
  <c r="CP35" i="8"/>
  <c r="CP59" i="8" s="1"/>
  <c r="CP41" i="8"/>
  <c r="CP44" i="8"/>
  <c r="CP45" i="8"/>
  <c r="CP40" i="8"/>
  <c r="CP37" i="8"/>
  <c r="CP36" i="8"/>
  <c r="CP50" i="8"/>
  <c r="L37" i="12"/>
  <c r="DK36" i="11"/>
  <c r="DN36" i="11" s="1"/>
  <c r="BH69" i="8"/>
  <c r="W20" i="11" s="1"/>
  <c r="W21" i="12" s="1"/>
  <c r="AP69" i="8"/>
  <c r="Q20" i="11" s="1"/>
  <c r="BE69" i="8"/>
  <c r="V20" i="11" s="1"/>
  <c r="V21" i="12" s="1"/>
  <c r="DN69" i="8"/>
  <c r="CP69" i="8"/>
  <c r="BR69" i="8"/>
  <c r="DI69" i="8"/>
  <c r="CK69" i="8"/>
  <c r="BM69" i="8"/>
  <c r="C69" i="8" s="1"/>
  <c r="D20" i="11" s="1"/>
  <c r="D21" i="12" s="1"/>
  <c r="BO69" i="8"/>
  <c r="CN69" i="8"/>
  <c r="N69" i="8"/>
  <c r="AM69" i="8"/>
  <c r="P20" i="11" s="1"/>
  <c r="P21" i="12" s="1"/>
  <c r="W69" i="8"/>
  <c r="AR69" i="8"/>
  <c r="K69" i="8"/>
  <c r="DT69" i="8"/>
  <c r="CV69" i="8"/>
  <c r="BX69" i="8"/>
  <c r="DO69" i="8"/>
  <c r="CQ69" i="8"/>
  <c r="BS69" i="8"/>
  <c r="I69" i="8" s="1"/>
  <c r="F20" i="11" s="1"/>
  <c r="F21" i="12" s="1"/>
  <c r="CA69" i="8"/>
  <c r="CZ69" i="8"/>
  <c r="F69" i="8"/>
  <c r="E20" i="11" s="1"/>
  <c r="E21" i="12" s="1"/>
  <c r="BJ69" i="8"/>
  <c r="BV69" i="8"/>
  <c r="L69" i="8" s="1"/>
  <c r="G20" i="11" s="1"/>
  <c r="G21" i="12" s="1"/>
  <c r="CG69" i="8"/>
  <c r="BU69" i="8"/>
  <c r="AJ69" i="8"/>
  <c r="O20" i="11" s="1"/>
  <c r="O21" i="12" s="1"/>
  <c r="DH69" i="8"/>
  <c r="AY69" i="8"/>
  <c r="T20" i="11" s="1"/>
  <c r="T21" i="12" s="1"/>
  <c r="CE69" i="8"/>
  <c r="U69" i="8" s="1"/>
  <c r="J20" i="11" s="1"/>
  <c r="J21" i="12" s="1"/>
  <c r="E69" i="8"/>
  <c r="AL69" i="8"/>
  <c r="AU69" i="8"/>
  <c r="CS69" i="8"/>
  <c r="AV69" i="8"/>
  <c r="S20" i="11" s="1"/>
  <c r="S21" i="12" s="1"/>
  <c r="AG69" i="8"/>
  <c r="N20" i="11" s="1"/>
  <c r="N21" i="12" s="1"/>
  <c r="CD69" i="8"/>
  <c r="CW69" i="8"/>
  <c r="CM69" i="8"/>
  <c r="BP69" i="8"/>
  <c r="CT69" i="8"/>
  <c r="CH69" i="8"/>
  <c r="X69" i="8" s="1"/>
  <c r="K20" i="11" s="1"/>
  <c r="K21" i="12" s="1"/>
  <c r="DB69" i="8"/>
  <c r="BY69" i="8"/>
  <c r="AX69" i="8"/>
  <c r="DQ69" i="8"/>
  <c r="AA69" i="8"/>
  <c r="L20" i="11" s="1"/>
  <c r="DE69" i="8"/>
  <c r="BB69" i="8"/>
  <c r="U20" i="11" s="1"/>
  <c r="U21" i="12" s="1"/>
  <c r="CJ69" i="8"/>
  <c r="DK69" i="8"/>
  <c r="AS69" i="8"/>
  <c r="R20" i="11" s="1"/>
  <c r="R21" i="12" s="1"/>
  <c r="DC69" i="8"/>
  <c r="CB69" i="8"/>
  <c r="R69" i="8" s="1"/>
  <c r="I20" i="11" s="1"/>
  <c r="I21" i="12" s="1"/>
  <c r="DF69" i="8"/>
  <c r="AD69" i="8"/>
  <c r="M20" i="11" s="1"/>
  <c r="M21" i="12" s="1"/>
  <c r="DL69" i="8"/>
  <c r="DR69" i="8"/>
  <c r="BA39" i="8"/>
  <c r="BA48" i="8"/>
  <c r="BA36" i="8"/>
  <c r="BA61" i="8" s="1"/>
  <c r="BA43" i="8"/>
  <c r="DN6" i="9"/>
  <c r="BA47" i="8"/>
  <c r="BA37" i="8"/>
  <c r="BA42" i="8"/>
  <c r="BA44" i="8"/>
  <c r="BA50" i="8"/>
  <c r="BA38" i="8"/>
  <c r="BA49" i="8"/>
  <c r="BA35" i="8"/>
  <c r="BA59" i="8" s="1"/>
  <c r="BA40" i="8"/>
  <c r="BA45" i="8"/>
  <c r="BA41" i="8"/>
  <c r="BA46" i="8"/>
  <c r="Q45" i="9"/>
  <c r="Q44" i="9"/>
  <c r="Q38" i="9"/>
  <c r="Q37" i="9"/>
  <c r="Q12" i="9"/>
  <c r="Q41" i="9"/>
  <c r="Q25" i="9"/>
  <c r="Q8" i="9"/>
  <c r="Q35" i="9"/>
  <c r="Q18" i="9"/>
  <c r="Q34" i="9"/>
  <c r="Q31" i="9"/>
  <c r="Q22" i="9"/>
  <c r="Q16" i="9"/>
  <c r="Q32" i="9"/>
  <c r="Q15" i="9"/>
  <c r="Q28" i="9"/>
  <c r="Q11" i="9"/>
  <c r="Q21" i="9"/>
  <c r="Q19" i="9"/>
  <c r="CH63" i="8"/>
  <c r="X63" i="8" s="1"/>
  <c r="K14" i="11" s="1"/>
  <c r="K15" i="12" s="1"/>
  <c r="CH65" i="8"/>
  <c r="X65" i="8" s="1"/>
  <c r="K16" i="11" s="1"/>
  <c r="K17" i="12" s="1"/>
  <c r="AL42" i="9"/>
  <c r="AL41" i="9"/>
  <c r="AL34" i="9"/>
  <c r="AL46" i="9"/>
  <c r="AL45" i="9"/>
  <c r="AL44" i="9"/>
  <c r="AL40" i="9"/>
  <c r="AL37" i="9"/>
  <c r="AL43" i="9"/>
  <c r="AL33" i="9"/>
  <c r="AL31" i="9"/>
  <c r="AL28" i="9"/>
  <c r="AL24" i="9"/>
  <c r="AL21" i="9"/>
  <c r="AL17" i="9"/>
  <c r="AL15" i="9"/>
  <c r="AL36" i="9"/>
  <c r="AL30" i="9"/>
  <c r="AL29" i="9"/>
  <c r="AL19" i="9"/>
  <c r="AL35" i="9"/>
  <c r="AL32" i="9"/>
  <c r="AL27" i="9"/>
  <c r="AL26" i="9"/>
  <c r="AL23" i="9"/>
  <c r="AL18" i="9"/>
  <c r="AL8" i="9"/>
  <c r="AL38" i="9"/>
  <c r="AL16" i="9"/>
  <c r="AL11" i="9"/>
  <c r="AL12" i="9"/>
  <c r="AL39" i="9"/>
  <c r="AL14" i="9"/>
  <c r="AL20" i="9"/>
  <c r="AL13" i="9"/>
  <c r="AL10" i="9"/>
  <c r="AL25" i="9"/>
  <c r="AL7" i="9"/>
  <c r="AL9" i="9"/>
  <c r="AL22" i="9"/>
  <c r="BR6" i="9"/>
  <c r="E44" i="8"/>
  <c r="E46" i="8"/>
  <c r="E50" i="8"/>
  <c r="E36" i="8"/>
  <c r="E58" i="8" s="1"/>
  <c r="E35" i="8"/>
  <c r="E42" i="8"/>
  <c r="E43" i="8"/>
  <c r="E45" i="8"/>
  <c r="E49" i="8"/>
  <c r="E48" i="8"/>
  <c r="E38" i="8"/>
  <c r="E39" i="8"/>
  <c r="E41" i="8"/>
  <c r="E47" i="8"/>
  <c r="E37" i="8"/>
  <c r="E40" i="8"/>
  <c r="AY61" i="8"/>
  <c r="T12" i="11" s="1"/>
  <c r="T13" i="12" s="1"/>
  <c r="BP61" i="8"/>
  <c r="F61" i="8" s="1"/>
  <c r="E12" i="11" s="1"/>
  <c r="E13" i="12" s="1"/>
  <c r="AM61" i="8"/>
  <c r="P12" i="11" s="1"/>
  <c r="P13" i="12" s="1"/>
  <c r="DF61" i="8"/>
  <c r="BB61" i="8"/>
  <c r="U12" i="11" s="1"/>
  <c r="U13" i="12" s="1"/>
  <c r="AV61" i="8"/>
  <c r="S12" i="11" s="1"/>
  <c r="S13" i="12" s="1"/>
  <c r="BR61" i="8"/>
  <c r="AD61" i="8"/>
  <c r="M12" i="11" s="1"/>
  <c r="M13" i="12" s="1"/>
  <c r="AS61" i="8"/>
  <c r="R12" i="11" s="1"/>
  <c r="R13" i="12" s="1"/>
  <c r="AJ61" i="8"/>
  <c r="O12" i="11" s="1"/>
  <c r="O13" i="12" s="1"/>
  <c r="Z61" i="8"/>
  <c r="BS61" i="8"/>
  <c r="I61" i="8" s="1"/>
  <c r="F12" i="11" s="1"/>
  <c r="F13" i="12" s="1"/>
  <c r="DC61" i="8"/>
  <c r="CE61" i="8"/>
  <c r="U61" i="8" s="1"/>
  <c r="J12" i="11" s="1"/>
  <c r="J13" i="12" s="1"/>
  <c r="BY61" i="8"/>
  <c r="O61" i="8" s="1"/>
  <c r="H12" i="11" s="1"/>
  <c r="CB61" i="8"/>
  <c r="R61" i="8" s="1"/>
  <c r="I12" i="11" s="1"/>
  <c r="I13" i="12" s="1"/>
  <c r="DI61" i="8"/>
  <c r="N61" i="8"/>
  <c r="DR61" i="8"/>
  <c r="BE61" i="8"/>
  <c r="V12" i="11" s="1"/>
  <c r="V13" i="12" s="1"/>
  <c r="CT61" i="8"/>
  <c r="CN61" i="8"/>
  <c r="CH61" i="8"/>
  <c r="X61" i="8" s="1"/>
  <c r="K12" i="11" s="1"/>
  <c r="K13" i="12" s="1"/>
  <c r="CQ61" i="8"/>
  <c r="BV61" i="8"/>
  <c r="L61" i="8" s="1"/>
  <c r="G12" i="11" s="1"/>
  <c r="G13" i="12" s="1"/>
  <c r="CW61" i="8"/>
  <c r="AP61" i="8"/>
  <c r="Q12" i="11" s="1"/>
  <c r="AA61" i="8"/>
  <c r="L12" i="11" s="1"/>
  <c r="DL61" i="8"/>
  <c r="CK61" i="8"/>
  <c r="DO61" i="8"/>
  <c r="BM61" i="8"/>
  <c r="C61" i="8" s="1"/>
  <c r="D12" i="11" s="1"/>
  <c r="D13" i="12" s="1"/>
  <c r="AG61" i="8"/>
  <c r="N12" i="11" s="1"/>
  <c r="N13" i="12" s="1"/>
  <c r="CZ61" i="8"/>
  <c r="BH61" i="8"/>
  <c r="W12" i="11" s="1"/>
  <c r="W13" i="12" s="1"/>
  <c r="CG36" i="8"/>
  <c r="CG58" i="8" s="1"/>
  <c r="CG47" i="8"/>
  <c r="CG37" i="8"/>
  <c r="CG42" i="8"/>
  <c r="CG45" i="8"/>
  <c r="CG50" i="8"/>
  <c r="CG43" i="8"/>
  <c r="CG39" i="8"/>
  <c r="CG49" i="8"/>
  <c r="CG41" i="8"/>
  <c r="CG46" i="8"/>
  <c r="CG38" i="8"/>
  <c r="CG40" i="8"/>
  <c r="CG44" i="8"/>
  <c r="CG35" i="8"/>
  <c r="CG67" i="8" s="1"/>
  <c r="CG48" i="8"/>
  <c r="CA39" i="8"/>
  <c r="CA47" i="8"/>
  <c r="CA37" i="8"/>
  <c r="CA42" i="8"/>
  <c r="CA45" i="8"/>
  <c r="CA50" i="8"/>
  <c r="CA43" i="8"/>
  <c r="CA38" i="8"/>
  <c r="CA49" i="8"/>
  <c r="CA41" i="8"/>
  <c r="CA35" i="8"/>
  <c r="CA67" i="8" s="1"/>
  <c r="CA48" i="8"/>
  <c r="CA36" i="8"/>
  <c r="CA66" i="8" s="1"/>
  <c r="CA44" i="8"/>
  <c r="CA40" i="8"/>
  <c r="CA46" i="8"/>
  <c r="BX48" i="8"/>
  <c r="BX47" i="8"/>
  <c r="BX49" i="8"/>
  <c r="BX35" i="8"/>
  <c r="BX59" i="8" s="1"/>
  <c r="BX36" i="8"/>
  <c r="BX66" i="8" s="1"/>
  <c r="BX46" i="8"/>
  <c r="BX39" i="8"/>
  <c r="BX45" i="8"/>
  <c r="BX38" i="8"/>
  <c r="BX42" i="8"/>
  <c r="BX50" i="8"/>
  <c r="BX37" i="8"/>
  <c r="BX44" i="8"/>
  <c r="M39" i="12"/>
  <c r="DK38" i="11"/>
  <c r="DN38" i="11" s="1"/>
  <c r="K44" i="9"/>
  <c r="K40" i="9"/>
  <c r="K36" i="9"/>
  <c r="K32" i="9"/>
  <c r="K28" i="9"/>
  <c r="K24" i="9"/>
  <c r="K20" i="9"/>
  <c r="K16" i="9"/>
  <c r="K12" i="9"/>
  <c r="K8" i="9"/>
  <c r="K42" i="9"/>
  <c r="K37" i="9"/>
  <c r="K31" i="9"/>
  <c r="K26" i="9"/>
  <c r="K21" i="9"/>
  <c r="K15" i="9"/>
  <c r="K10" i="9"/>
  <c r="K43" i="9"/>
  <c r="K35" i="9"/>
  <c r="K29" i="9"/>
  <c r="K22" i="9"/>
  <c r="K14" i="9"/>
  <c r="K7" i="9"/>
  <c r="K45" i="9"/>
  <c r="K38" i="9"/>
  <c r="K30" i="9"/>
  <c r="K23" i="9"/>
  <c r="K17" i="9"/>
  <c r="K9" i="9"/>
  <c r="K39" i="9"/>
  <c r="K25" i="9"/>
  <c r="K11" i="9"/>
  <c r="K41" i="9"/>
  <c r="K27" i="9"/>
  <c r="K13" i="9"/>
  <c r="K46" i="9"/>
  <c r="K18" i="9"/>
  <c r="K19" i="9"/>
  <c r="K33" i="9"/>
  <c r="K34" i="9"/>
  <c r="DP39" i="11"/>
  <c r="AS39" i="11"/>
  <c r="Q37" i="12"/>
  <c r="DL36" i="11"/>
  <c r="BV57" i="8"/>
  <c r="L57" i="8" s="1"/>
  <c r="G8" i="11" s="1"/>
  <c r="G9" i="12" s="1"/>
  <c r="BV56" i="8"/>
  <c r="L56" i="8" s="1"/>
  <c r="G7" i="11" s="1"/>
  <c r="G8" i="12" s="1"/>
  <c r="BG46" i="8"/>
  <c r="BG50" i="8"/>
  <c r="BG42" i="8"/>
  <c r="BG44" i="8"/>
  <c r="BG45" i="8"/>
  <c r="BG49" i="8"/>
  <c r="BG41" i="8"/>
  <c r="BG35" i="8"/>
  <c r="BG67" i="8" s="1"/>
  <c r="BG39" i="8"/>
  <c r="BG40" i="8"/>
  <c r="DT6" i="9"/>
  <c r="DS20" i="9" s="1"/>
  <c r="BG36" i="8"/>
  <c r="BG64" i="8" s="1"/>
  <c r="BG38" i="8"/>
  <c r="BG43" i="8"/>
  <c r="BG47" i="8"/>
  <c r="BG37" i="8"/>
  <c r="BG48" i="8"/>
  <c r="BS57" i="8"/>
  <c r="I57" i="8" s="1"/>
  <c r="F8" i="11" s="1"/>
  <c r="F9" i="12" s="1"/>
  <c r="BS56" i="8"/>
  <c r="I56" i="8" s="1"/>
  <c r="F7" i="11" s="1"/>
  <c r="F8" i="12" s="1"/>
  <c r="BG42" i="9"/>
  <c r="BG41" i="9"/>
  <c r="BG12" i="9"/>
  <c r="BG43" i="9"/>
  <c r="BG36" i="9"/>
  <c r="BG34" i="9"/>
  <c r="BG46" i="9"/>
  <c r="BG37" i="9"/>
  <c r="BG35" i="9"/>
  <c r="BG30" i="9"/>
  <c r="BG27" i="9"/>
  <c r="BG20" i="9"/>
  <c r="BG18" i="9"/>
  <c r="BG14" i="9"/>
  <c r="BG9" i="9"/>
  <c r="BG38" i="9"/>
  <c r="BG33" i="9"/>
  <c r="BG8" i="9"/>
  <c r="BG40" i="9"/>
  <c r="BG31" i="9"/>
  <c r="BG28" i="9"/>
  <c r="BG7" i="9"/>
  <c r="BG24" i="9"/>
  <c r="BG21" i="9"/>
  <c r="BG45" i="9"/>
  <c r="BG25" i="9"/>
  <c r="BG22" i="9"/>
  <c r="BG17" i="9"/>
  <c r="BG15" i="9"/>
  <c r="BG11" i="9"/>
  <c r="BG19" i="9"/>
  <c r="BG44" i="9"/>
  <c r="W44" i="9"/>
  <c r="W46" i="9"/>
  <c r="W36" i="9"/>
  <c r="W35" i="9"/>
  <c r="W12" i="9"/>
  <c r="W39" i="9"/>
  <c r="W38" i="9"/>
  <c r="W42" i="9"/>
  <c r="W41" i="9"/>
  <c r="W32" i="9"/>
  <c r="W23" i="9"/>
  <c r="W22" i="9"/>
  <c r="W16" i="9"/>
  <c r="W13" i="9"/>
  <c r="W45" i="9"/>
  <c r="W25" i="9"/>
  <c r="W20" i="9"/>
  <c r="W26" i="9"/>
  <c r="W19" i="9"/>
  <c r="W8" i="9"/>
  <c r="W10" i="9"/>
  <c r="W29" i="9"/>
  <c r="BV65" i="8"/>
  <c r="L65" i="8" s="1"/>
  <c r="G16" i="11" s="1"/>
  <c r="G17" i="12" s="1"/>
  <c r="BV60" i="8"/>
  <c r="L60" i="8" s="1"/>
  <c r="G11" i="11" s="1"/>
  <c r="G12" i="12" s="1"/>
  <c r="AX37" i="9"/>
  <c r="AX39" i="9"/>
  <c r="AX35" i="9"/>
  <c r="AX38" i="9"/>
  <c r="AX23" i="9"/>
  <c r="AX19" i="9"/>
  <c r="AX7" i="9"/>
  <c r="AX43" i="9"/>
  <c r="AX41" i="9"/>
  <c r="AX31" i="9"/>
  <c r="AX17" i="9"/>
  <c r="AX30" i="9"/>
  <c r="AX29" i="9"/>
  <c r="AX25" i="9"/>
  <c r="AX22" i="9"/>
  <c r="AX11" i="9"/>
  <c r="AX20" i="9"/>
  <c r="AX36" i="9"/>
  <c r="AX10" i="9"/>
  <c r="AX44" i="9"/>
  <c r="AX13" i="9"/>
  <c r="AX24" i="9"/>
  <c r="AX9" i="9"/>
  <c r="AX42" i="9"/>
  <c r="AX26" i="9"/>
  <c r="AX15" i="9"/>
  <c r="AX16" i="9"/>
  <c r="AX40" i="9"/>
  <c r="AX46" i="9"/>
  <c r="AX12" i="9"/>
  <c r="AX18" i="9"/>
  <c r="AX8" i="9"/>
  <c r="AX32" i="9"/>
  <c r="AX28" i="9"/>
  <c r="AX27" i="9"/>
  <c r="AX14" i="9"/>
  <c r="AX45" i="9"/>
  <c r="AX33" i="9"/>
  <c r="AX21" i="9"/>
  <c r="AX34" i="9"/>
  <c r="T45" i="9"/>
  <c r="T9" i="9"/>
  <c r="T10" i="9"/>
  <c r="T44" i="9"/>
  <c r="T40" i="9"/>
  <c r="T36" i="9"/>
  <c r="T32" i="9"/>
  <c r="T28" i="9"/>
  <c r="T24" i="9"/>
  <c r="T20" i="9"/>
  <c r="T16" i="9"/>
  <c r="T8" i="9"/>
  <c r="T41" i="9"/>
  <c r="T35" i="9"/>
  <c r="T30" i="9"/>
  <c r="T25" i="9"/>
  <c r="T19" i="9"/>
  <c r="T14" i="9"/>
  <c r="T7" i="9"/>
  <c r="T42" i="9"/>
  <c r="T37" i="9"/>
  <c r="T31" i="9"/>
  <c r="T26" i="9"/>
  <c r="T21" i="9"/>
  <c r="T15" i="9"/>
  <c r="T11" i="9"/>
  <c r="T39" i="9"/>
  <c r="T29" i="9"/>
  <c r="T18" i="9"/>
  <c r="T43" i="9"/>
  <c r="T33" i="9"/>
  <c r="T22" i="9"/>
  <c r="T46" i="9"/>
  <c r="T12" i="9"/>
  <c r="T23" i="9"/>
  <c r="T27" i="9"/>
  <c r="T34" i="9"/>
  <c r="T13" i="9"/>
  <c r="T38" i="9"/>
  <c r="T17" i="9"/>
  <c r="BY65" i="8"/>
  <c r="O65" i="8" s="1"/>
  <c r="H16" i="11" s="1"/>
  <c r="BY63" i="8"/>
  <c r="O63" i="8" s="1"/>
  <c r="H14" i="11" s="1"/>
  <c r="BU38" i="8"/>
  <c r="BU39" i="8"/>
  <c r="BU44" i="8"/>
  <c r="BU36" i="8"/>
  <c r="BU61" i="8" s="1"/>
  <c r="BU48" i="8"/>
  <c r="BU35" i="8"/>
  <c r="BU43" i="8"/>
  <c r="BU47" i="8"/>
  <c r="BU40" i="8"/>
  <c r="BU46" i="8"/>
  <c r="BU37" i="8"/>
  <c r="BU41" i="8"/>
  <c r="BU50" i="8"/>
  <c r="BU49" i="8"/>
  <c r="BU45" i="8"/>
  <c r="BU42" i="8"/>
  <c r="Q22" i="12"/>
  <c r="DL21" i="11"/>
  <c r="CL40" i="9"/>
  <c r="CL17" i="9"/>
  <c r="CL37" i="9"/>
  <c r="CL27" i="9"/>
  <c r="CL34" i="9"/>
  <c r="CL42" i="9"/>
  <c r="CL19" i="9"/>
  <c r="CL36" i="9"/>
  <c r="CL13" i="9"/>
  <c r="CL33" i="9"/>
  <c r="CL11" i="9"/>
  <c r="CL23" i="9"/>
  <c r="CL35" i="9"/>
  <c r="CL15" i="9"/>
  <c r="CL8" i="9"/>
  <c r="CL45" i="9"/>
  <c r="CL30" i="9"/>
  <c r="CL9" i="9"/>
  <c r="CL41" i="9"/>
  <c r="CL39" i="9"/>
  <c r="CL31" i="9"/>
  <c r="CL32" i="9"/>
  <c r="CL43" i="9"/>
  <c r="CL14" i="9"/>
  <c r="CL28" i="9"/>
  <c r="CL38" i="9"/>
  <c r="CL46" i="9"/>
  <c r="CL44" i="9"/>
  <c r="CL29" i="9"/>
  <c r="CL21" i="9"/>
  <c r="AM31" i="10"/>
  <c r="BM57" i="8"/>
  <c r="C57" i="8" s="1"/>
  <c r="D8" i="11" s="1"/>
  <c r="D9" i="12" s="1"/>
  <c r="DO38" i="11"/>
  <c r="AM41" i="10"/>
  <c r="AE39" i="10"/>
  <c r="N11" i="9"/>
  <c r="BA32" i="9"/>
  <c r="BA13" i="9"/>
  <c r="N19" i="9"/>
  <c r="BA28" i="9"/>
  <c r="DK7" i="11"/>
  <c r="AZ8" i="12" s="1"/>
  <c r="DL14" i="11"/>
  <c r="BE15" i="12" s="1"/>
  <c r="AG9" i="10"/>
  <c r="BM65" i="8"/>
  <c r="C65" i="8" s="1"/>
  <c r="D16" i="11" s="1"/>
  <c r="D17" i="12" s="1"/>
  <c r="O57" i="8"/>
  <c r="H8" i="11" s="1"/>
  <c r="H9" i="12" s="1"/>
  <c r="AI45" i="10"/>
  <c r="AM36" i="10"/>
  <c r="DC92" i="8"/>
  <c r="AQ35" i="10"/>
  <c r="AU47" i="10"/>
  <c r="AQ40" i="10"/>
  <c r="AM43" i="10"/>
  <c r="N32" i="9"/>
  <c r="H42" i="9"/>
  <c r="H39" i="9"/>
  <c r="H26" i="9"/>
  <c r="BA10" i="9"/>
  <c r="Q7" i="9"/>
  <c r="N30" i="9"/>
  <c r="N8" i="9"/>
  <c r="N34" i="9"/>
  <c r="N12" i="9"/>
  <c r="BR40" i="8"/>
  <c r="CP42" i="8"/>
  <c r="Q42" i="9"/>
  <c r="BA38" i="9"/>
  <c r="Q36" i="9"/>
  <c r="AU33" i="9"/>
  <c r="AI31" i="9"/>
  <c r="AU27" i="9"/>
  <c r="Q26" i="9"/>
  <c r="BA22" i="9"/>
  <c r="Q20" i="9"/>
  <c r="AU17" i="9"/>
  <c r="Q10" i="9"/>
  <c r="AU7" i="9"/>
  <c r="T69" i="8"/>
  <c r="Z58" i="8"/>
  <c r="DL7" i="11"/>
  <c r="DX7" i="11" s="1"/>
  <c r="BF8" i="12" s="1"/>
  <c r="DP42" i="11"/>
  <c r="AD17" i="10"/>
  <c r="CL12" i="9"/>
  <c r="BM63" i="8"/>
  <c r="C63" i="8" s="1"/>
  <c r="D14" i="11" s="1"/>
  <c r="D15" i="12" s="1"/>
  <c r="BM94" i="8"/>
  <c r="AG45" i="10"/>
  <c r="BY60" i="8"/>
  <c r="BY56" i="8"/>
  <c r="O56" i="8" s="1"/>
  <c r="H7" i="11" s="1"/>
  <c r="BM56" i="8"/>
  <c r="C56" i="8" s="1"/>
  <c r="D7" i="11" s="1"/>
  <c r="D8" i="12" s="1"/>
  <c r="DJ38" i="11"/>
  <c r="CH57" i="8"/>
  <c r="X57" i="8" s="1"/>
  <c r="K8" i="11" s="1"/>
  <c r="K9" i="12" s="1"/>
  <c r="AG48" i="10"/>
  <c r="AG44" i="10"/>
  <c r="AG33" i="10"/>
  <c r="AG42" i="10"/>
  <c r="AG38" i="10"/>
  <c r="AG47" i="10"/>
  <c r="AG34" i="10"/>
  <c r="AG43" i="10"/>
  <c r="AG39" i="10"/>
  <c r="AG35" i="10"/>
  <c r="AG30" i="10"/>
  <c r="AG20" i="10"/>
  <c r="AG27" i="10"/>
  <c r="AG37" i="10"/>
  <c r="AG46" i="10"/>
  <c r="AG25" i="10"/>
  <c r="AG11" i="10"/>
  <c r="AG21" i="10"/>
  <c r="AG26" i="10"/>
  <c r="AG23" i="10"/>
  <c r="AG13" i="10"/>
  <c r="DH43" i="8"/>
  <c r="DH44" i="8"/>
  <c r="DH45" i="8"/>
  <c r="DH49" i="8"/>
  <c r="DH42" i="8"/>
  <c r="DH48" i="8"/>
  <c r="DH41" i="8"/>
  <c r="DH50" i="8"/>
  <c r="DH35" i="8"/>
  <c r="DH47" i="8"/>
  <c r="DH46" i="8"/>
  <c r="DH36" i="8"/>
  <c r="DH61" i="8" s="1"/>
  <c r="DH37" i="8"/>
  <c r="DH38" i="8"/>
  <c r="BO44" i="8"/>
  <c r="BO46" i="8"/>
  <c r="BO50" i="8"/>
  <c r="BO40" i="8"/>
  <c r="BO45" i="8"/>
  <c r="BO37" i="8"/>
  <c r="BO42" i="8"/>
  <c r="BO39" i="8"/>
  <c r="BO49" i="8"/>
  <c r="BO41" i="8"/>
  <c r="BO47" i="8"/>
  <c r="BO43" i="8"/>
  <c r="BO38" i="8"/>
  <c r="BO36" i="8"/>
  <c r="BO61" i="8" s="1"/>
  <c r="BO35" i="8"/>
  <c r="BO67" i="8" s="1"/>
  <c r="BO48" i="8"/>
  <c r="DK40" i="11"/>
  <c r="DN40" i="11" s="1"/>
  <c r="L41" i="12"/>
  <c r="L33" i="12"/>
  <c r="DK32" i="11"/>
  <c r="DN32" i="11" s="1"/>
  <c r="DM32" i="11" s="1"/>
  <c r="CY6" i="9"/>
  <c r="AL39" i="8"/>
  <c r="AL48" i="8"/>
  <c r="AL41" i="8"/>
  <c r="AL37" i="8"/>
  <c r="AL44" i="8"/>
  <c r="AL47" i="8"/>
  <c r="AL40" i="8"/>
  <c r="AL36" i="8"/>
  <c r="AL61" i="8" s="1"/>
  <c r="AL45" i="8"/>
  <c r="AL42" i="8"/>
  <c r="AL35" i="8"/>
  <c r="AL53" i="8" s="1"/>
  <c r="AL50" i="8"/>
  <c r="AL46" i="8"/>
  <c r="AL43" i="8"/>
  <c r="AL49" i="8"/>
  <c r="AL38" i="8"/>
  <c r="DW6" i="9"/>
  <c r="BJ39" i="8"/>
  <c r="BJ48" i="8"/>
  <c r="BJ41" i="8"/>
  <c r="BJ36" i="8"/>
  <c r="BJ61" i="8" s="1"/>
  <c r="BJ44" i="8"/>
  <c r="BJ47" i="8"/>
  <c r="BJ40" i="8"/>
  <c r="BJ37" i="8"/>
  <c r="BJ35" i="8"/>
  <c r="BJ50" i="8"/>
  <c r="BJ38" i="8"/>
  <c r="BJ49" i="8"/>
  <c r="BJ42" i="8"/>
  <c r="BJ46" i="8"/>
  <c r="BJ45" i="8"/>
  <c r="BJ43" i="8"/>
  <c r="DE39" i="8"/>
  <c r="DE36" i="8"/>
  <c r="DE46" i="8"/>
  <c r="DE50" i="8"/>
  <c r="DE42" i="8"/>
  <c r="DE45" i="8"/>
  <c r="DE49" i="8"/>
  <c r="DE41" i="8"/>
  <c r="DE38" i="8"/>
  <c r="DE35" i="8"/>
  <c r="DE59" i="8" s="1"/>
  <c r="DE48" i="8"/>
  <c r="DE40" i="8"/>
  <c r="DE44" i="8"/>
  <c r="DE47" i="8"/>
  <c r="DQ38" i="8"/>
  <c r="DQ47" i="8"/>
  <c r="DQ36" i="8"/>
  <c r="DQ66" i="8" s="1"/>
  <c r="DQ37" i="8"/>
  <c r="DQ48" i="8"/>
  <c r="DQ41" i="8"/>
  <c r="DQ39" i="8"/>
  <c r="DQ46" i="8"/>
  <c r="DQ40" i="8"/>
  <c r="DQ43" i="8"/>
  <c r="DQ44" i="8"/>
  <c r="DQ42" i="8"/>
  <c r="DQ50" i="8"/>
  <c r="DQ49" i="8"/>
  <c r="DQ45" i="8"/>
  <c r="DQ35" i="8"/>
  <c r="DQ59" i="8" s="1"/>
  <c r="BD43" i="9"/>
  <c r="BD39" i="9"/>
  <c r="BD35" i="9"/>
  <c r="BD31" i="9"/>
  <c r="BD27" i="9"/>
  <c r="BD23" i="9"/>
  <c r="BD19" i="9"/>
  <c r="BD15" i="9"/>
  <c r="BD11" i="9"/>
  <c r="BD7" i="9"/>
  <c r="BD44" i="9"/>
  <c r="BD40" i="9"/>
  <c r="BD36" i="9"/>
  <c r="BD32" i="9"/>
  <c r="BD28" i="9"/>
  <c r="BD24" i="9"/>
  <c r="BD20" i="9"/>
  <c r="BD16" i="9"/>
  <c r="BD12" i="9"/>
  <c r="BD8" i="9"/>
  <c r="BD42" i="9"/>
  <c r="BD34" i="9"/>
  <c r="BD26" i="9"/>
  <c r="BD18" i="9"/>
  <c r="BD10" i="9"/>
  <c r="BD45" i="9"/>
  <c r="BD37" i="9"/>
  <c r="BD29" i="9"/>
  <c r="BD21" i="9"/>
  <c r="BD13" i="9"/>
  <c r="BD33" i="9"/>
  <c r="BD17" i="9"/>
  <c r="BD41" i="9"/>
  <c r="BD25" i="9"/>
  <c r="BD9" i="9"/>
  <c r="BD38" i="9"/>
  <c r="BD22" i="9"/>
  <c r="BD46" i="9"/>
  <c r="BD30" i="9"/>
  <c r="BD14" i="9"/>
  <c r="CE60" i="8"/>
  <c r="U60" i="8" s="1"/>
  <c r="J11" i="11" s="1"/>
  <c r="J12" i="12" s="1"/>
  <c r="CE65" i="8"/>
  <c r="U65" i="8" s="1"/>
  <c r="J16" i="11" s="1"/>
  <c r="J17" i="12" s="1"/>
  <c r="DK41" i="11"/>
  <c r="DN41" i="11" s="1"/>
  <c r="L42" i="12"/>
  <c r="H92" i="8"/>
  <c r="T92" i="8"/>
  <c r="AF92" i="8"/>
  <c r="AR92" i="8"/>
  <c r="BD92" i="8"/>
  <c r="E92" i="8"/>
  <c r="Q92" i="8"/>
  <c r="AC92" i="8"/>
  <c r="AO92" i="8"/>
  <c r="BA92" i="8"/>
  <c r="N92" i="8"/>
  <c r="AL92" i="8"/>
  <c r="BJ92" i="8"/>
  <c r="Z92" i="8"/>
  <c r="BG92" i="8"/>
  <c r="W92" i="8"/>
  <c r="AX92" i="8"/>
  <c r="CQ92" i="8"/>
  <c r="AY92" i="8"/>
  <c r="T43" i="11" s="1"/>
  <c r="T44" i="12" s="1"/>
  <c r="AA92" i="8"/>
  <c r="L43" i="11" s="1"/>
  <c r="C92" i="8"/>
  <c r="D43" i="11" s="1"/>
  <c r="D44" i="12" s="1"/>
  <c r="AV92" i="8"/>
  <c r="S43" i="11" s="1"/>
  <c r="S44" i="12" s="1"/>
  <c r="CW92" i="8"/>
  <c r="BY92" i="8"/>
  <c r="AP92" i="8"/>
  <c r="Q43" i="11" s="1"/>
  <c r="Q44" i="12" s="1"/>
  <c r="R92" i="8"/>
  <c r="I43" i="11" s="1"/>
  <c r="I44" i="12" s="1"/>
  <c r="DB92" i="8"/>
  <c r="CA92" i="8"/>
  <c r="I92" i="8"/>
  <c r="F43" i="11" s="1"/>
  <c r="F44" i="12" s="1"/>
  <c r="CM92" i="8"/>
  <c r="CZ92" i="8"/>
  <c r="AU92" i="8"/>
  <c r="CB92" i="8"/>
  <c r="L92" i="8"/>
  <c r="G43" i="11" s="1"/>
  <c r="G44" i="12" s="1"/>
  <c r="DE92" i="8"/>
  <c r="CE92" i="8"/>
  <c r="BB92" i="8"/>
  <c r="U43" i="11" s="1"/>
  <c r="U44" i="12" s="1"/>
  <c r="DF92" i="8"/>
  <c r="CG92" i="8"/>
  <c r="BE92" i="8"/>
  <c r="V43" i="11" s="1"/>
  <c r="V44" i="12" s="1"/>
  <c r="CY92" i="8"/>
  <c r="DL92" i="8"/>
  <c r="BV92" i="8"/>
  <c r="K92" i="8"/>
  <c r="DO92" i="8"/>
  <c r="O92" i="8"/>
  <c r="H43" i="11" s="1"/>
  <c r="H44" i="12" s="1"/>
  <c r="X92" i="8"/>
  <c r="K43" i="11" s="1"/>
  <c r="K44" i="12" s="1"/>
  <c r="CK92" i="8"/>
  <c r="AD92" i="8"/>
  <c r="M43" i="11" s="1"/>
  <c r="M44" i="12" s="1"/>
  <c r="DN92" i="8"/>
  <c r="BO92" i="8"/>
  <c r="DK92" i="8"/>
  <c r="CH92" i="8"/>
  <c r="AJ92" i="8"/>
  <c r="O43" i="11" s="1"/>
  <c r="O44" i="12" s="1"/>
  <c r="CS92" i="8"/>
  <c r="DR92" i="8"/>
  <c r="BU92" i="8"/>
  <c r="CN92" i="8"/>
  <c r="BH92" i="8"/>
  <c r="W43" i="11" s="1"/>
  <c r="W44" i="12" s="1"/>
  <c r="BM92" i="8"/>
  <c r="CP92" i="8"/>
  <c r="BR92" i="8"/>
  <c r="AI92" i="8"/>
  <c r="AG92" i="8"/>
  <c r="N43" i="11" s="1"/>
  <c r="N44" i="12" s="1"/>
  <c r="BS92" i="8"/>
  <c r="CT92" i="8"/>
  <c r="CD92" i="8"/>
  <c r="AM92" i="8"/>
  <c r="P43" i="11" s="1"/>
  <c r="P44" i="12" s="1"/>
  <c r="DI92" i="8"/>
  <c r="F92" i="8"/>
  <c r="E43" i="11" s="1"/>
  <c r="E44" i="12" s="1"/>
  <c r="DQ92" i="8"/>
  <c r="CY41" i="8"/>
  <c r="CY36" i="8"/>
  <c r="CY64" i="8" s="1"/>
  <c r="CY50" i="8"/>
  <c r="CY48" i="8"/>
  <c r="CY46" i="8"/>
  <c r="CY44" i="8"/>
  <c r="CY42" i="8"/>
  <c r="CY49" i="8"/>
  <c r="CY45" i="8"/>
  <c r="CY38" i="8"/>
  <c r="CY47" i="8"/>
  <c r="AS59" i="8"/>
  <c r="R10" i="11" s="1"/>
  <c r="R11" i="12" s="1"/>
  <c r="DT59" i="8"/>
  <c r="AD59" i="8"/>
  <c r="M10" i="11" s="1"/>
  <c r="M11" i="12" s="1"/>
  <c r="CW59" i="8"/>
  <c r="BY59" i="8"/>
  <c r="O59" i="8" s="1"/>
  <c r="H10" i="11" s="1"/>
  <c r="DF59" i="8"/>
  <c r="AJ59" i="8"/>
  <c r="O10" i="11" s="1"/>
  <c r="O11" i="12" s="1"/>
  <c r="CN59" i="8"/>
  <c r="AY59" i="8"/>
  <c r="T10" i="11" s="1"/>
  <c r="T11" i="12" s="1"/>
  <c r="AA59" i="8"/>
  <c r="L10" i="11" s="1"/>
  <c r="AP59" i="8"/>
  <c r="Q10" i="11" s="1"/>
  <c r="DC59" i="8"/>
  <c r="CE59" i="8"/>
  <c r="U59" i="8" s="1"/>
  <c r="J10" i="11" s="1"/>
  <c r="J11" i="12" s="1"/>
  <c r="DR59" i="8"/>
  <c r="BV59" i="8"/>
  <c r="L59" i="8" s="1"/>
  <c r="G10" i="11" s="1"/>
  <c r="G11" i="12" s="1"/>
  <c r="BH59" i="8"/>
  <c r="W10" i="11" s="1"/>
  <c r="W11" i="12" s="1"/>
  <c r="CA59" i="8"/>
  <c r="DL59" i="8"/>
  <c r="CB59" i="8"/>
  <c r="R59" i="8" s="1"/>
  <c r="I10" i="11" s="1"/>
  <c r="I11" i="12" s="1"/>
  <c r="CG59" i="8"/>
  <c r="BE59" i="8"/>
  <c r="V10" i="11" s="1"/>
  <c r="V11" i="12" s="1"/>
  <c r="BB59" i="8"/>
  <c r="U10" i="11" s="1"/>
  <c r="U11" i="12" s="1"/>
  <c r="CK59" i="8"/>
  <c r="CH59" i="8"/>
  <c r="X59" i="8" s="1"/>
  <c r="K10" i="11" s="1"/>
  <c r="K11" i="12" s="1"/>
  <c r="AG59" i="8"/>
  <c r="N10" i="11" s="1"/>
  <c r="N11" i="12" s="1"/>
  <c r="DI59" i="8"/>
  <c r="W59" i="8"/>
  <c r="CZ59" i="8"/>
  <c r="AM59" i="8"/>
  <c r="P10" i="11" s="1"/>
  <c r="P11" i="12" s="1"/>
  <c r="BS59" i="8"/>
  <c r="I59" i="8" s="1"/>
  <c r="F10" i="11" s="1"/>
  <c r="F11" i="12" s="1"/>
  <c r="N59" i="8"/>
  <c r="BP59" i="8"/>
  <c r="F59" i="8" s="1"/>
  <c r="E10" i="11" s="1"/>
  <c r="E11" i="12" s="1"/>
  <c r="AV59" i="8"/>
  <c r="S10" i="11" s="1"/>
  <c r="S11" i="12" s="1"/>
  <c r="BR59" i="8"/>
  <c r="CQ59" i="8"/>
  <c r="CT59" i="8"/>
  <c r="BM59" i="8"/>
  <c r="C59" i="8" s="1"/>
  <c r="D10" i="11" s="1"/>
  <c r="D11" i="12" s="1"/>
  <c r="Z59" i="8"/>
  <c r="DO59" i="8"/>
  <c r="DO40" i="11"/>
  <c r="D41" i="12"/>
  <c r="DJ40" i="11"/>
  <c r="AR40" i="11"/>
  <c r="AF17" i="10"/>
  <c r="AR17" i="10"/>
  <c r="AL17" i="10"/>
  <c r="X17" i="10"/>
  <c r="AG17" i="10"/>
  <c r="AN17" i="10"/>
  <c r="AV83" i="8"/>
  <c r="S34" i="11" s="1"/>
  <c r="S35" i="12" s="1"/>
  <c r="AJ83" i="8"/>
  <c r="O34" i="11" s="1"/>
  <c r="O35" i="12" s="1"/>
  <c r="F83" i="8"/>
  <c r="E34" i="11" s="1"/>
  <c r="E35" i="12" s="1"/>
  <c r="AS83" i="8"/>
  <c r="R34" i="11" s="1"/>
  <c r="R35" i="12" s="1"/>
  <c r="BH83" i="8"/>
  <c r="W34" i="11" s="1"/>
  <c r="W35" i="12" s="1"/>
  <c r="AP83" i="8"/>
  <c r="Q34" i="11" s="1"/>
  <c r="AD83" i="8"/>
  <c r="M34" i="11" s="1"/>
  <c r="M35" i="12" s="1"/>
  <c r="R83" i="8"/>
  <c r="I34" i="11" s="1"/>
  <c r="I35" i="12" s="1"/>
  <c r="BE83" i="8"/>
  <c r="V34" i="11" s="1"/>
  <c r="V35" i="12" s="1"/>
  <c r="X83" i="8"/>
  <c r="K34" i="11" s="1"/>
  <c r="K35" i="12" s="1"/>
  <c r="U83" i="8"/>
  <c r="J34" i="11" s="1"/>
  <c r="J35" i="12" s="1"/>
  <c r="DR83" i="8"/>
  <c r="CT83" i="8"/>
  <c r="BV83" i="8"/>
  <c r="DH83" i="8"/>
  <c r="CJ83" i="8"/>
  <c r="AM83" i="8"/>
  <c r="P34" i="11" s="1"/>
  <c r="P35" i="12" s="1"/>
  <c r="CG83" i="8"/>
  <c r="CK83" i="8"/>
  <c r="CA83" i="8"/>
  <c r="AO83" i="8"/>
  <c r="CE83" i="8"/>
  <c r="AX83" i="8"/>
  <c r="K83" i="8"/>
  <c r="BD83" i="8"/>
  <c r="AR83" i="8"/>
  <c r="I83" i="8"/>
  <c r="F34" i="11" s="1"/>
  <c r="F35" i="12" s="1"/>
  <c r="CZ83" i="8"/>
  <c r="CB83" i="8"/>
  <c r="DN83" i="8"/>
  <c r="CP83" i="8"/>
  <c r="BR83" i="8"/>
  <c r="CS83" i="8"/>
  <c r="CW83" i="8"/>
  <c r="CY83" i="8"/>
  <c r="AC83" i="8"/>
  <c r="DC83" i="8"/>
  <c r="AL83" i="8"/>
  <c r="BS83" i="8"/>
  <c r="AA83" i="8"/>
  <c r="L34" i="11" s="1"/>
  <c r="AF83" i="8"/>
  <c r="AU83" i="8"/>
  <c r="T83" i="8"/>
  <c r="CH83" i="8"/>
  <c r="CV83" i="8"/>
  <c r="O83" i="8"/>
  <c r="H34" i="11" s="1"/>
  <c r="H35" i="12" s="1"/>
  <c r="DI83" i="8"/>
  <c r="Q83" i="8"/>
  <c r="DO83" i="8"/>
  <c r="H83" i="8"/>
  <c r="BO83" i="8"/>
  <c r="AG83" i="8"/>
  <c r="N34" i="11" s="1"/>
  <c r="N35" i="12" s="1"/>
  <c r="DF83" i="8"/>
  <c r="DT83" i="8"/>
  <c r="BX83" i="8"/>
  <c r="DE83" i="8"/>
  <c r="BM83" i="8"/>
  <c r="AY83" i="8"/>
  <c r="T34" i="11" s="1"/>
  <c r="T35" i="12" s="1"/>
  <c r="Z83" i="8"/>
  <c r="BG83" i="8"/>
  <c r="DL83" i="8"/>
  <c r="DQ83" i="8"/>
  <c r="BA83" i="8"/>
  <c r="AI83" i="8"/>
  <c r="BB83" i="8"/>
  <c r="U34" i="11" s="1"/>
  <c r="U35" i="12" s="1"/>
  <c r="L83" i="8"/>
  <c r="G34" i="11" s="1"/>
  <c r="G35" i="12" s="1"/>
  <c r="CN83" i="8"/>
  <c r="DB83" i="8"/>
  <c r="BU83" i="8"/>
  <c r="E83" i="8"/>
  <c r="C83" i="8"/>
  <c r="D34" i="11" s="1"/>
  <c r="BJ83" i="8"/>
  <c r="CM83" i="8"/>
  <c r="W83" i="8"/>
  <c r="DK83" i="8"/>
  <c r="BP83" i="8"/>
  <c r="CD83" i="8"/>
  <c r="BY83" i="8"/>
  <c r="N83" i="8"/>
  <c r="CQ83" i="8"/>
  <c r="AR36" i="11"/>
  <c r="DO36" i="11"/>
  <c r="D37" i="12"/>
  <c r="DJ36" i="11"/>
  <c r="DY36" i="11" s="1"/>
  <c r="AI44" i="9"/>
  <c r="AI45" i="9"/>
  <c r="AI40" i="9"/>
  <c r="AI12" i="9"/>
  <c r="AI43" i="9"/>
  <c r="AI36" i="9"/>
  <c r="AI35" i="9"/>
  <c r="AI46" i="9"/>
  <c r="AI30" i="9"/>
  <c r="AI27" i="9"/>
  <c r="AI20" i="9"/>
  <c r="AI19" i="9"/>
  <c r="AI14" i="9"/>
  <c r="AI10" i="9"/>
  <c r="AI32" i="9"/>
  <c r="AI26" i="9"/>
  <c r="AI23" i="9"/>
  <c r="AI8" i="9"/>
  <c r="AI42" i="9"/>
  <c r="AI39" i="9"/>
  <c r="AI33" i="9"/>
  <c r="AI24" i="9"/>
  <c r="AI13" i="9"/>
  <c r="AI9" i="9"/>
  <c r="AI29" i="9"/>
  <c r="AI25" i="9"/>
  <c r="AI22" i="9"/>
  <c r="AI7" i="9"/>
  <c r="AI41" i="9"/>
  <c r="AI38" i="9"/>
  <c r="AI16" i="9"/>
  <c r="AI17" i="9"/>
  <c r="AU39" i="8"/>
  <c r="AU48" i="8"/>
  <c r="AU36" i="8"/>
  <c r="AU61" i="8" s="1"/>
  <c r="AU43" i="8"/>
  <c r="DH6" i="9"/>
  <c r="AU47" i="8"/>
  <c r="AU37" i="8"/>
  <c r="AU42" i="8"/>
  <c r="AU38" i="8"/>
  <c r="AU45" i="8"/>
  <c r="AU40" i="8"/>
  <c r="AU50" i="8"/>
  <c r="AU35" i="8"/>
  <c r="AU49" i="8"/>
  <c r="AU44" i="8"/>
  <c r="AU46" i="8"/>
  <c r="AU41" i="8"/>
  <c r="CS39" i="8"/>
  <c r="CS37" i="8"/>
  <c r="CS43" i="8"/>
  <c r="CS38" i="8"/>
  <c r="CS47" i="8"/>
  <c r="CS35" i="8"/>
  <c r="CS59" i="8" s="1"/>
  <c r="CS42" i="8"/>
  <c r="CS46" i="8"/>
  <c r="CS50" i="8"/>
  <c r="CS41" i="8"/>
  <c r="CS48" i="8"/>
  <c r="CS45" i="8"/>
  <c r="CS40" i="8"/>
  <c r="CS49" i="8"/>
  <c r="CS44" i="8"/>
  <c r="CS36" i="8"/>
  <c r="CS55" i="8" s="1"/>
  <c r="H46" i="9"/>
  <c r="H43" i="9"/>
  <c r="H45" i="9"/>
  <c r="H34" i="9"/>
  <c r="H33" i="9"/>
  <c r="H31" i="9"/>
  <c r="H27" i="9"/>
  <c r="H24" i="9"/>
  <c r="H28" i="9"/>
  <c r="H14" i="9"/>
  <c r="H18" i="9"/>
  <c r="H13" i="9"/>
  <c r="H8" i="9"/>
  <c r="H37" i="9"/>
  <c r="H21" i="9"/>
  <c r="H17" i="9"/>
  <c r="H9" i="9"/>
  <c r="H15" i="9"/>
  <c r="H10" i="9"/>
  <c r="H30" i="9"/>
  <c r="H11" i="9"/>
  <c r="H7" i="9"/>
  <c r="H44" i="9"/>
  <c r="H40" i="9"/>
  <c r="H12" i="9"/>
  <c r="BJ44" i="9"/>
  <c r="BJ40" i="9"/>
  <c r="BJ38" i="9"/>
  <c r="BJ41" i="9"/>
  <c r="BJ33" i="9"/>
  <c r="BJ39" i="9"/>
  <c r="BJ36" i="9"/>
  <c r="BJ34" i="9"/>
  <c r="BJ28" i="9"/>
  <c r="BJ25" i="9"/>
  <c r="BJ17" i="9"/>
  <c r="BJ11" i="9"/>
  <c r="BJ10" i="9"/>
  <c r="BJ8" i="9"/>
  <c r="BJ12" i="9"/>
  <c r="BJ27" i="9"/>
  <c r="BJ24" i="9"/>
  <c r="BJ21" i="9"/>
  <c r="BJ19" i="9"/>
  <c r="BJ15" i="9"/>
  <c r="BJ13" i="9"/>
  <c r="BJ9" i="9"/>
  <c r="BJ43" i="9"/>
  <c r="BJ37" i="9"/>
  <c r="BJ20" i="9"/>
  <c r="BJ18" i="9"/>
  <c r="BJ16" i="9"/>
  <c r="BJ14" i="9"/>
  <c r="BJ35" i="9"/>
  <c r="BJ30" i="9"/>
  <c r="BJ22" i="9"/>
  <c r="BJ45" i="9"/>
  <c r="BJ29" i="9"/>
  <c r="BJ31" i="9"/>
  <c r="BJ7" i="9"/>
  <c r="BJ42" i="9"/>
  <c r="BJ32" i="9"/>
  <c r="BJ26" i="9"/>
  <c r="BJ23" i="9"/>
  <c r="BJ46" i="9"/>
  <c r="AF22" i="9"/>
  <c r="AF38" i="9"/>
  <c r="AF8" i="9"/>
  <c r="AF24" i="9"/>
  <c r="AF40" i="9"/>
  <c r="AF15" i="9"/>
  <c r="AF20" i="9"/>
  <c r="AF44" i="9"/>
  <c r="AF23" i="9"/>
  <c r="AF39" i="9"/>
  <c r="AF33" i="9"/>
  <c r="AF18" i="9"/>
  <c r="AF16" i="9"/>
  <c r="AF36" i="9"/>
  <c r="AF19" i="9"/>
  <c r="AF35" i="9"/>
  <c r="AF41" i="9"/>
  <c r="AF9" i="9"/>
  <c r="AF26" i="9"/>
  <c r="AF21" i="9"/>
  <c r="AF12" i="9"/>
  <c r="AF11" i="9"/>
  <c r="AF7" i="9"/>
  <c r="AF43" i="9"/>
  <c r="AF17" i="9"/>
  <c r="AF10" i="9"/>
  <c r="AF31" i="9"/>
  <c r="AF25" i="9"/>
  <c r="AF34" i="9"/>
  <c r="AF27" i="9"/>
  <c r="AF42" i="9"/>
  <c r="AF32" i="9"/>
  <c r="AF28" i="9"/>
  <c r="AO46" i="8"/>
  <c r="AO50" i="8"/>
  <c r="AO42" i="8"/>
  <c r="AO38" i="8"/>
  <c r="AO45" i="8"/>
  <c r="AO49" i="8"/>
  <c r="AO41" i="8"/>
  <c r="AO35" i="8"/>
  <c r="AO67" i="8" s="1"/>
  <c r="AO39" i="8"/>
  <c r="AO40" i="8"/>
  <c r="AO44" i="8"/>
  <c r="DB6" i="9"/>
  <c r="DA20" i="9" s="1"/>
  <c r="AO36" i="8"/>
  <c r="AO61" i="8" s="1"/>
  <c r="AO37" i="8"/>
  <c r="AO48" i="8"/>
  <c r="AO47" i="8"/>
  <c r="AO43" i="8"/>
  <c r="Q42" i="12"/>
  <c r="DL41" i="11"/>
  <c r="DC78" i="8"/>
  <c r="Z78" i="8"/>
  <c r="AX78" i="8"/>
  <c r="Q78" i="8"/>
  <c r="AO78" i="8"/>
  <c r="N78" i="8"/>
  <c r="BJ78" i="8"/>
  <c r="E78" i="8"/>
  <c r="BA78" i="8"/>
  <c r="CK78" i="8"/>
  <c r="BE78" i="8"/>
  <c r="V29" i="11" s="1"/>
  <c r="V30" i="12" s="1"/>
  <c r="AA78" i="8"/>
  <c r="L29" i="11" s="1"/>
  <c r="L30" i="12" s="1"/>
  <c r="AP78" i="8"/>
  <c r="Q29" i="11" s="1"/>
  <c r="Q30" i="12" s="1"/>
  <c r="AV78" i="8"/>
  <c r="S29" i="11" s="1"/>
  <c r="S30" i="12" s="1"/>
  <c r="DK78" i="8"/>
  <c r="CM78" i="8"/>
  <c r="BO78" i="8"/>
  <c r="CZ78" i="8"/>
  <c r="CB78" i="8"/>
  <c r="BY78" i="8"/>
  <c r="AG78" i="8"/>
  <c r="N29" i="11" s="1"/>
  <c r="N30" i="12" s="1"/>
  <c r="I78" i="8"/>
  <c r="F29" i="11" s="1"/>
  <c r="F30" i="12" s="1"/>
  <c r="BB78" i="8"/>
  <c r="U29" i="11" s="1"/>
  <c r="U30" i="12" s="1"/>
  <c r="F78" i="8"/>
  <c r="E29" i="11" s="1"/>
  <c r="E30" i="12" s="1"/>
  <c r="DQ78" i="8"/>
  <c r="CS78" i="8"/>
  <c r="BU78" i="8"/>
  <c r="DF78" i="8"/>
  <c r="CH78" i="8"/>
  <c r="AC78" i="8"/>
  <c r="AM78" i="8"/>
  <c r="P29" i="11" s="1"/>
  <c r="P30" i="12" s="1"/>
  <c r="C78" i="8"/>
  <c r="D29" i="11" s="1"/>
  <c r="D30" i="12" s="1"/>
  <c r="CG78" i="8"/>
  <c r="CT78" i="8"/>
  <c r="DI78" i="8"/>
  <c r="AS78" i="8"/>
  <c r="R29" i="11" s="1"/>
  <c r="R30" i="12" s="1"/>
  <c r="O78" i="8"/>
  <c r="H29" i="11" s="1"/>
  <c r="H30" i="12" s="1"/>
  <c r="R78" i="8"/>
  <c r="I29" i="11" s="1"/>
  <c r="I30" i="12" s="1"/>
  <c r="CY78" i="8"/>
  <c r="DL78" i="8"/>
  <c r="BP78" i="8"/>
  <c r="CA78" i="8"/>
  <c r="BM78" i="8"/>
  <c r="X78" i="8"/>
  <c r="K29" i="11" s="1"/>
  <c r="K30" i="12" s="1"/>
  <c r="AY78" i="8"/>
  <c r="T29" i="11" s="1"/>
  <c r="T30" i="12" s="1"/>
  <c r="AD78" i="8"/>
  <c r="M29" i="11" s="1"/>
  <c r="M30" i="12" s="1"/>
  <c r="DR78" i="8"/>
  <c r="AL78" i="8"/>
  <c r="CW78" i="8"/>
  <c r="U78" i="8"/>
  <c r="J29" i="11" s="1"/>
  <c r="J30" i="12" s="1"/>
  <c r="DE78" i="8"/>
  <c r="BV78" i="8"/>
  <c r="CN78" i="8"/>
  <c r="CD45" i="8"/>
  <c r="CD49" i="8"/>
  <c r="CD48" i="8"/>
  <c r="CD46" i="8"/>
  <c r="CD47" i="8"/>
  <c r="CD50" i="8"/>
  <c r="CD38" i="8"/>
  <c r="CD40" i="8"/>
  <c r="CD37" i="8"/>
  <c r="CD44" i="8"/>
  <c r="CD43" i="8"/>
  <c r="CD36" i="8"/>
  <c r="CD66" i="8" s="1"/>
  <c r="CD42" i="8"/>
  <c r="CD39" i="8"/>
  <c r="CD35" i="8"/>
  <c r="CD53" i="8" s="1"/>
  <c r="CD41" i="8"/>
  <c r="DK37" i="8"/>
  <c r="DK42" i="8"/>
  <c r="DK35" i="8"/>
  <c r="DK67" i="8" s="1"/>
  <c r="DK39" i="8"/>
  <c r="DK36" i="8"/>
  <c r="DK58" i="8" s="1"/>
  <c r="DK38" i="8"/>
  <c r="CM36" i="8"/>
  <c r="CM41" i="8"/>
  <c r="CM50" i="8"/>
  <c r="CM48" i="8"/>
  <c r="CM46" i="8"/>
  <c r="CM38" i="8"/>
  <c r="CM49" i="8"/>
  <c r="CM45" i="8"/>
  <c r="CM47" i="8"/>
  <c r="CM42" i="8"/>
  <c r="CM44" i="8"/>
  <c r="CM40" i="8"/>
  <c r="CM35" i="8"/>
  <c r="CM67" i="8" s="1"/>
  <c r="Q41" i="12"/>
  <c r="DL40" i="11"/>
  <c r="DL38" i="11"/>
  <c r="Q39" i="12"/>
  <c r="K45" i="8"/>
  <c r="K49" i="8"/>
  <c r="K42" i="8"/>
  <c r="K37" i="8"/>
  <c r="K39" i="8"/>
  <c r="K48" i="8"/>
  <c r="K41" i="8"/>
  <c r="K44" i="8"/>
  <c r="K46" i="8"/>
  <c r="K43" i="8"/>
  <c r="K38" i="8"/>
  <c r="K40" i="8"/>
  <c r="K47" i="8"/>
  <c r="K35" i="8"/>
  <c r="K67" i="8" s="1"/>
  <c r="K50" i="8"/>
  <c r="BX6" i="9"/>
  <c r="BW20" i="9" s="1"/>
  <c r="K36" i="8"/>
  <c r="CV40" i="8"/>
  <c r="CV38" i="8"/>
  <c r="CV35" i="8"/>
  <c r="CV67" i="8" s="1"/>
  <c r="CV43" i="8"/>
  <c r="CV39" i="8"/>
  <c r="CV36" i="8"/>
  <c r="CV61" i="8" s="1"/>
  <c r="CG6" i="9"/>
  <c r="CF20" i="9" s="1"/>
  <c r="T38" i="8"/>
  <c r="T43" i="8"/>
  <c r="T42" i="8"/>
  <c r="T50" i="8"/>
  <c r="T44" i="8"/>
  <c r="T41" i="8"/>
  <c r="T40" i="8"/>
  <c r="T46" i="8"/>
  <c r="T36" i="8"/>
  <c r="T61" i="8" s="1"/>
  <c r="T48" i="8"/>
  <c r="T39" i="8"/>
  <c r="T49" i="8"/>
  <c r="T37" i="8"/>
  <c r="T47" i="8"/>
  <c r="T35" i="8"/>
  <c r="T59" i="8" s="1"/>
  <c r="T45" i="8"/>
  <c r="DB36" i="8"/>
  <c r="DB66" i="8" s="1"/>
  <c r="DB35" i="8"/>
  <c r="DB59" i="8" s="1"/>
  <c r="DB38" i="8"/>
  <c r="DB43" i="8"/>
  <c r="DB39" i="8"/>
  <c r="DB37" i="8"/>
  <c r="AI45" i="8"/>
  <c r="AI49" i="8"/>
  <c r="AI40" i="8"/>
  <c r="AI38" i="8"/>
  <c r="AI39" i="8"/>
  <c r="AI48" i="8"/>
  <c r="AI36" i="8"/>
  <c r="AI61" i="8" s="1"/>
  <c r="AI43" i="8"/>
  <c r="CV6" i="9"/>
  <c r="CU20" i="9" s="1"/>
  <c r="AI37" i="8"/>
  <c r="AI35" i="8"/>
  <c r="AI67" i="8" s="1"/>
  <c r="AI50" i="8"/>
  <c r="AI44" i="8"/>
  <c r="AI41" i="8"/>
  <c r="AI47" i="8"/>
  <c r="AI46" i="8"/>
  <c r="AI42" i="8"/>
  <c r="AX35" i="8"/>
  <c r="AX42" i="8"/>
  <c r="AX47" i="8"/>
  <c r="AX48" i="8"/>
  <c r="AX38" i="8"/>
  <c r="AX40" i="8"/>
  <c r="AX39" i="8"/>
  <c r="AX43" i="8"/>
  <c r="AX44" i="8"/>
  <c r="AX37" i="8"/>
  <c r="DK6" i="9"/>
  <c r="AX50" i="8"/>
  <c r="AX49" i="8"/>
  <c r="AX46" i="8"/>
  <c r="AX41" i="8"/>
  <c r="AX36" i="8"/>
  <c r="AX61" i="8" s="1"/>
  <c r="AX45" i="8"/>
  <c r="H35" i="8"/>
  <c r="H67" i="8" s="1"/>
  <c r="H45" i="8"/>
  <c r="H49" i="8"/>
  <c r="H42" i="8"/>
  <c r="H37" i="8"/>
  <c r="H39" i="8"/>
  <c r="H48" i="8"/>
  <c r="H40" i="8"/>
  <c r="BU6" i="9"/>
  <c r="H47" i="8"/>
  <c r="H43" i="8"/>
  <c r="H46" i="8"/>
  <c r="H41" i="8"/>
  <c r="H50" i="8"/>
  <c r="H36" i="8"/>
  <c r="H53" i="8" s="1"/>
  <c r="H38" i="8"/>
  <c r="H44" i="8"/>
  <c r="AO46" i="9"/>
  <c r="AO38" i="9"/>
  <c r="AO12" i="9"/>
  <c r="AO41" i="9"/>
  <c r="AO34" i="9"/>
  <c r="AO44" i="9"/>
  <c r="AO25" i="9"/>
  <c r="AO18" i="9"/>
  <c r="AO8" i="9"/>
  <c r="AO22" i="9"/>
  <c r="AO21" i="9"/>
  <c r="AO16" i="9"/>
  <c r="AO15" i="9"/>
  <c r="AO11" i="9"/>
  <c r="AO10" i="9"/>
  <c r="AO19" i="9"/>
  <c r="AO32" i="9"/>
  <c r="AO31" i="9"/>
  <c r="AO35" i="9"/>
  <c r="AO37" i="9"/>
  <c r="AO28" i="9"/>
  <c r="Z38" i="9"/>
  <c r="Z17" i="9"/>
  <c r="Z33" i="9"/>
  <c r="Z8" i="9"/>
  <c r="Z13" i="9"/>
  <c r="Z37" i="9"/>
  <c r="Z16" i="9"/>
  <c r="Z32" i="9"/>
  <c r="Z11" i="9"/>
  <c r="Z43" i="9"/>
  <c r="Z34" i="9"/>
  <c r="Z23" i="9"/>
  <c r="Z30" i="9"/>
  <c r="Z29" i="9"/>
  <c r="Z20" i="9"/>
  <c r="Z40" i="9"/>
  <c r="Z35" i="9"/>
  <c r="Z42" i="9"/>
  <c r="Z39" i="9"/>
  <c r="Z46" i="9"/>
  <c r="Z25" i="9"/>
  <c r="Z12" i="9"/>
  <c r="Z36" i="9"/>
  <c r="Z27" i="9"/>
  <c r="Z26" i="9"/>
  <c r="Z31" i="9"/>
  <c r="Z45" i="9"/>
  <c r="Z19" i="9"/>
  <c r="Z15" i="9"/>
  <c r="Z14" i="9"/>
  <c r="Z41" i="9"/>
  <c r="Z44" i="9"/>
  <c r="Z7" i="9"/>
  <c r="Z28" i="9"/>
  <c r="Z21" i="9"/>
  <c r="Z18" i="9"/>
  <c r="Z9" i="9"/>
  <c r="Z24" i="9"/>
  <c r="Z22" i="9"/>
  <c r="Z10" i="9"/>
  <c r="BP65" i="8"/>
  <c r="F65" i="8" s="1"/>
  <c r="E16" i="11" s="1"/>
  <c r="E17" i="12" s="1"/>
  <c r="BP63" i="8"/>
  <c r="F63" i="8" s="1"/>
  <c r="E14" i="11" s="1"/>
  <c r="E15" i="12" s="1"/>
  <c r="BP60" i="8"/>
  <c r="F60" i="8" s="1"/>
  <c r="E11" i="11" s="1"/>
  <c r="E12" i="12" s="1"/>
  <c r="AR44" i="9"/>
  <c r="AR40" i="9"/>
  <c r="AR36" i="9"/>
  <c r="AR32" i="9"/>
  <c r="AR28" i="9"/>
  <c r="AR24" i="9"/>
  <c r="AR20" i="9"/>
  <c r="AR16" i="9"/>
  <c r="AR12" i="9"/>
  <c r="AR8" i="9"/>
  <c r="AR45" i="9"/>
  <c r="AR39" i="9"/>
  <c r="AR34" i="9"/>
  <c r="AR29" i="9"/>
  <c r="AR23" i="9"/>
  <c r="AR18" i="9"/>
  <c r="AR13" i="9"/>
  <c r="AR7" i="9"/>
  <c r="AR46" i="9"/>
  <c r="AR38" i="9"/>
  <c r="AR31" i="9"/>
  <c r="AR25" i="9"/>
  <c r="AR17" i="9"/>
  <c r="AR10" i="9"/>
  <c r="AR41" i="9"/>
  <c r="AR33" i="9"/>
  <c r="AR26" i="9"/>
  <c r="AR19" i="9"/>
  <c r="AR11" i="9"/>
  <c r="AR42" i="9"/>
  <c r="AR27" i="9"/>
  <c r="AR14" i="9"/>
  <c r="AR43" i="9"/>
  <c r="AR30" i="9"/>
  <c r="AR15" i="9"/>
  <c r="AR35" i="9"/>
  <c r="AR21" i="9"/>
  <c r="AR37" i="9"/>
  <c r="AR9" i="9"/>
  <c r="AR22" i="9"/>
  <c r="E43" i="9"/>
  <c r="E41" i="9"/>
  <c r="E25" i="9"/>
  <c r="E37" i="9"/>
  <c r="E17" i="9"/>
  <c r="E45" i="9"/>
  <c r="E21" i="9"/>
  <c r="E33" i="9"/>
  <c r="E11" i="9"/>
  <c r="E29" i="9"/>
  <c r="BS65" i="8"/>
  <c r="I65" i="8" s="1"/>
  <c r="F16" i="11" s="1"/>
  <c r="F17" i="12" s="1"/>
  <c r="BS63" i="8"/>
  <c r="I63" i="8" s="1"/>
  <c r="F14" i="11" s="1"/>
  <c r="F15" i="12" s="1"/>
  <c r="DE6" i="9"/>
  <c r="DD20" i="9" s="1"/>
  <c r="AR38" i="8"/>
  <c r="AR39" i="8"/>
  <c r="AR40" i="8"/>
  <c r="AR47" i="8"/>
  <c r="AR44" i="8"/>
  <c r="AR46" i="8"/>
  <c r="AR50" i="8"/>
  <c r="AR41" i="8"/>
  <c r="AR43" i="8"/>
  <c r="AR49" i="8"/>
  <c r="AR35" i="8"/>
  <c r="AR59" i="8" s="1"/>
  <c r="AR48" i="8"/>
  <c r="AR42" i="8"/>
  <c r="AR45" i="8"/>
  <c r="AR37" i="8"/>
  <c r="AR36" i="8"/>
  <c r="AR61" i="8" s="1"/>
  <c r="DP28" i="11"/>
  <c r="DQ28" i="11"/>
  <c r="AS28" i="11"/>
  <c r="AM47" i="10"/>
  <c r="DV16" i="9"/>
  <c r="AR38" i="11"/>
  <c r="DM38" i="11" s="1"/>
  <c r="DO32" i="11"/>
  <c r="BA29" i="9"/>
  <c r="BA16" i="9"/>
  <c r="N39" i="9"/>
  <c r="N42" i="9"/>
  <c r="N23" i="9"/>
  <c r="DE43" i="8"/>
  <c r="N31" i="9"/>
  <c r="DN44" i="8"/>
  <c r="BA46" i="9"/>
  <c r="CB63" i="8"/>
  <c r="R63" i="8" s="1"/>
  <c r="I14" i="11" s="1"/>
  <c r="I15" i="12" s="1"/>
  <c r="AG32" i="10"/>
  <c r="BM60" i="8"/>
  <c r="C60" i="8" s="1"/>
  <c r="D11" i="11" s="1"/>
  <c r="D12" i="12" s="1"/>
  <c r="Z56" i="8"/>
  <c r="CH56" i="8"/>
  <c r="X56" i="8" s="1"/>
  <c r="K7" i="11" s="1"/>
  <c r="K8" i="12" s="1"/>
  <c r="AG36" i="10"/>
  <c r="BX92" i="8"/>
  <c r="DT92" i="8"/>
  <c r="AS92" i="8"/>
  <c r="R43" i="11" s="1"/>
  <c r="AG40" i="10"/>
  <c r="AE43" i="10"/>
  <c r="N41" i="9"/>
  <c r="Q33" i="9"/>
  <c r="Q30" i="9"/>
  <c r="Q17" i="9"/>
  <c r="Q14" i="9"/>
  <c r="N43" i="9"/>
  <c r="N24" i="9"/>
  <c r="N46" i="9"/>
  <c r="N28" i="9"/>
  <c r="N7" i="9"/>
  <c r="AF45" i="9"/>
  <c r="BR41" i="8"/>
  <c r="N20" i="9"/>
  <c r="CP38" i="8"/>
  <c r="BA44" i="9"/>
  <c r="BA41" i="9"/>
  <c r="H38" i="9"/>
  <c r="BA35" i="9"/>
  <c r="AU30" i="9"/>
  <c r="Q29" i="9"/>
  <c r="BA25" i="9"/>
  <c r="H22" i="9"/>
  <c r="BA19" i="9"/>
  <c r="AU14" i="9"/>
  <c r="Q13" i="9"/>
  <c r="AU9" i="9"/>
  <c r="CY37" i="8"/>
  <c r="BA64" i="8"/>
  <c r="BJ64" i="8"/>
  <c r="Z66" i="8"/>
  <c r="Z63" i="8"/>
  <c r="AO69" i="8"/>
  <c r="DK22" i="11"/>
  <c r="DN22" i="11" s="1"/>
  <c r="AH17" i="10"/>
  <c r="AJ17" i="10"/>
  <c r="W54" i="8"/>
  <c r="DL22" i="11"/>
  <c r="BE23" i="12" s="1"/>
  <c r="AG24" i="10"/>
  <c r="AG12" i="10"/>
  <c r="AG41" i="10"/>
  <c r="DL37" i="11"/>
  <c r="I60" i="8"/>
  <c r="F11" i="11" s="1"/>
  <c r="F12" i="12" s="1"/>
  <c r="DT56" i="8"/>
  <c r="CE56" i="8"/>
  <c r="U56" i="8" s="1"/>
  <c r="J7" i="11" s="1"/>
  <c r="J8" i="12" s="1"/>
  <c r="CE57" i="8"/>
  <c r="U57" i="8" s="1"/>
  <c r="J8" i="11" s="1"/>
  <c r="J9" i="12" s="1"/>
  <c r="AG31" i="10"/>
  <c r="DL32" i="11"/>
  <c r="DJ32" i="11"/>
  <c r="BT20" i="9"/>
  <c r="BN6" i="9"/>
  <c r="BE66" i="8"/>
  <c r="V17" i="11" s="1"/>
  <c r="V18" i="12" s="1"/>
  <c r="AG66" i="8"/>
  <c r="N17" i="11" s="1"/>
  <c r="N18" i="12" s="1"/>
  <c r="AV66" i="8"/>
  <c r="S17" i="11" s="1"/>
  <c r="S18" i="12" s="1"/>
  <c r="BB66" i="8"/>
  <c r="U17" i="11" s="1"/>
  <c r="U18" i="12" s="1"/>
  <c r="DL66" i="8"/>
  <c r="CN66" i="8"/>
  <c r="BP66" i="8"/>
  <c r="F66" i="8" s="1"/>
  <c r="E17" i="11" s="1"/>
  <c r="E18" i="12" s="1"/>
  <c r="DC66" i="8"/>
  <c r="N66" i="8"/>
  <c r="CK66" i="8"/>
  <c r="AP66" i="8"/>
  <c r="Q17" i="11" s="1"/>
  <c r="AY66" i="8"/>
  <c r="T17" i="11" s="1"/>
  <c r="T18" i="12" s="1"/>
  <c r="AA66" i="8"/>
  <c r="L17" i="11" s="1"/>
  <c r="DF66" i="8"/>
  <c r="CH66" i="8"/>
  <c r="X66" i="8" s="1"/>
  <c r="K17" i="11" s="1"/>
  <c r="K18" i="12" s="1"/>
  <c r="BR66" i="8"/>
  <c r="CQ66" i="8"/>
  <c r="AL66" i="8"/>
  <c r="BM66" i="8"/>
  <c r="C66" i="8" s="1"/>
  <c r="D17" i="11" s="1"/>
  <c r="D18" i="12" s="1"/>
  <c r="AS66" i="8"/>
  <c r="R17" i="11" s="1"/>
  <c r="R18" i="12" s="1"/>
  <c r="AJ66" i="8"/>
  <c r="O17" i="11" s="1"/>
  <c r="O18" i="12" s="1"/>
  <c r="AD66" i="8"/>
  <c r="M17" i="11" s="1"/>
  <c r="M18" i="12" s="1"/>
  <c r="CZ66" i="8"/>
  <c r="CB66" i="8"/>
  <c r="R66" i="8" s="1"/>
  <c r="I17" i="11" s="1"/>
  <c r="I18" i="12" s="1"/>
  <c r="CE66" i="8"/>
  <c r="U66" i="8" s="1"/>
  <c r="J17" i="11" s="1"/>
  <c r="J18" i="12" s="1"/>
  <c r="CW66" i="8"/>
  <c r="DH66" i="8"/>
  <c r="AM66" i="8"/>
  <c r="P17" i="11" s="1"/>
  <c r="P18" i="12" s="1"/>
  <c r="BH66" i="8"/>
  <c r="W17" i="11" s="1"/>
  <c r="W18" i="12" s="1"/>
  <c r="CM66" i="8"/>
  <c r="BO66" i="8"/>
  <c r="DR66" i="8"/>
  <c r="CT66" i="8"/>
  <c r="BV66" i="8"/>
  <c r="L66" i="8" s="1"/>
  <c r="G17" i="11" s="1"/>
  <c r="G18" i="12" s="1"/>
  <c r="DO66" i="8"/>
  <c r="BS66" i="8"/>
  <c r="I66" i="8" s="1"/>
  <c r="F17" i="11" s="1"/>
  <c r="F18" i="12" s="1"/>
  <c r="DI66" i="8"/>
  <c r="DT66" i="8"/>
  <c r="BY66" i="8"/>
  <c r="O66" i="8" s="1"/>
  <c r="H17" i="11" s="1"/>
  <c r="BJ66" i="8"/>
  <c r="AG22" i="10"/>
  <c r="X22" i="10"/>
  <c r="AP22" i="10"/>
  <c r="AN22" i="10"/>
  <c r="AL22" i="10"/>
  <c r="AF22" i="10"/>
  <c r="AD22" i="10"/>
  <c r="AB22" i="10"/>
  <c r="AJ22" i="10"/>
  <c r="AO22" i="10"/>
  <c r="AT22" i="10"/>
  <c r="AH22" i="10"/>
  <c r="AR22" i="10"/>
  <c r="DM20" i="9"/>
  <c r="DG20" i="9"/>
  <c r="DV20" i="9"/>
  <c r="A17" i="11"/>
  <c r="A2" i="9"/>
  <c r="GE1" i="11" s="1"/>
  <c r="DN16" i="11"/>
  <c r="DW16" i="11"/>
  <c r="BC17" i="12" s="1"/>
  <c r="AZ17" i="12"/>
  <c r="CL16" i="9"/>
  <c r="AG16" i="10"/>
  <c r="BE12" i="12"/>
  <c r="AD15" i="10"/>
  <c r="AG15" i="10"/>
  <c r="Z8" i="10"/>
  <c r="AT15" i="10"/>
  <c r="BQ12" i="9"/>
  <c r="DA12" i="9"/>
  <c r="DV12" i="9"/>
  <c r="AX64" i="8"/>
  <c r="Z64" i="8"/>
  <c r="T64" i="8"/>
  <c r="AL15" i="10"/>
  <c r="AF15" i="10"/>
  <c r="AO15" i="10"/>
  <c r="AN15" i="10"/>
  <c r="AH15" i="10"/>
  <c r="AR15" i="10"/>
  <c r="AP15" i="10"/>
  <c r="X15" i="10"/>
  <c r="AB15" i="10"/>
  <c r="AP18" i="10"/>
  <c r="AJ18" i="10"/>
  <c r="AN18" i="10"/>
  <c r="AL18" i="10"/>
  <c r="AO18" i="10"/>
  <c r="AT18" i="10"/>
  <c r="X18" i="10"/>
  <c r="AB18" i="10"/>
  <c r="AF18" i="10"/>
  <c r="AD18" i="10"/>
  <c r="AR18" i="10"/>
  <c r="AG18" i="10"/>
  <c r="AH18" i="10"/>
  <c r="BH62" i="8"/>
  <c r="W13" i="11" s="1"/>
  <c r="W14" i="12" s="1"/>
  <c r="AP62" i="8"/>
  <c r="Q13" i="11" s="1"/>
  <c r="AS62" i="8"/>
  <c r="R13" i="11" s="1"/>
  <c r="R14" i="12" s="1"/>
  <c r="DR62" i="8"/>
  <c r="CT62" i="8"/>
  <c r="CB62" i="8"/>
  <c r="R62" i="8" s="1"/>
  <c r="I13" i="11" s="1"/>
  <c r="I14" i="12" s="1"/>
  <c r="AA62" i="8"/>
  <c r="L13" i="11" s="1"/>
  <c r="CV62" i="8"/>
  <c r="CK62" i="8"/>
  <c r="AI62" i="8"/>
  <c r="CE62" i="8"/>
  <c r="U62" i="8" s="1"/>
  <c r="J13" i="11" s="1"/>
  <c r="J14" i="12" s="1"/>
  <c r="DO62" i="8"/>
  <c r="BB62" i="8"/>
  <c r="U13" i="11" s="1"/>
  <c r="U14" i="12" s="1"/>
  <c r="AJ62" i="8"/>
  <c r="O13" i="11" s="1"/>
  <c r="O14" i="12" s="1"/>
  <c r="AG62" i="8"/>
  <c r="N13" i="11" s="1"/>
  <c r="N14" i="12" s="1"/>
  <c r="CY62" i="8"/>
  <c r="DL62" i="8"/>
  <c r="CN62" i="8"/>
  <c r="BV62" i="8"/>
  <c r="L62" i="8" s="1"/>
  <c r="G13" i="11" s="1"/>
  <c r="G14" i="12" s="1"/>
  <c r="BA62" i="8"/>
  <c r="BY62" i="8"/>
  <c r="O62" i="8" s="1"/>
  <c r="H13" i="11" s="1"/>
  <c r="Z62" i="8"/>
  <c r="BR62" i="8"/>
  <c r="AD62" i="8"/>
  <c r="M13" i="11" s="1"/>
  <c r="M14" i="12" s="1"/>
  <c r="CS62" i="8"/>
  <c r="DF62" i="8"/>
  <c r="CH62" i="8"/>
  <c r="X62" i="8" s="1"/>
  <c r="K13" i="11" s="1"/>
  <c r="K14" i="12" s="1"/>
  <c r="BP62" i="8"/>
  <c r="F62" i="8" s="1"/>
  <c r="E13" i="11" s="1"/>
  <c r="E14" i="12" s="1"/>
  <c r="DT62" i="8"/>
  <c r="DI62" i="8"/>
  <c r="BM62" i="8"/>
  <c r="C62" i="8" s="1"/>
  <c r="D13" i="11" s="1"/>
  <c r="D14" i="12" s="1"/>
  <c r="AM62" i="8"/>
  <c r="P13" i="11" s="1"/>
  <c r="P14" i="12" s="1"/>
  <c r="H62" i="8"/>
  <c r="CQ62" i="8"/>
  <c r="AV62" i="8"/>
  <c r="S13" i="11" s="1"/>
  <c r="S14" i="12" s="1"/>
  <c r="BE62" i="8"/>
  <c r="V13" i="11" s="1"/>
  <c r="V14" i="12" s="1"/>
  <c r="CM62" i="8"/>
  <c r="CZ62" i="8"/>
  <c r="AY62" i="8"/>
  <c r="T13" i="11" s="1"/>
  <c r="T14" i="12" s="1"/>
  <c r="DH62" i="8"/>
  <c r="E62" i="8"/>
  <c r="CW62" i="8"/>
  <c r="DC62" i="8"/>
  <c r="BS62" i="8"/>
  <c r="I62" i="8" s="1"/>
  <c r="F13" i="11" s="1"/>
  <c r="F14" i="12" s="1"/>
  <c r="BH58" i="8"/>
  <c r="W9" i="11" s="1"/>
  <c r="W10" i="12" s="1"/>
  <c r="AJ58" i="8"/>
  <c r="O9" i="11" s="1"/>
  <c r="O10" i="12" s="1"/>
  <c r="DR58" i="8"/>
  <c r="CT58" i="8"/>
  <c r="DC58" i="8"/>
  <c r="CK58" i="8"/>
  <c r="AG58" i="8"/>
  <c r="N9" i="11" s="1"/>
  <c r="N10" i="12" s="1"/>
  <c r="BB58" i="8"/>
  <c r="U9" i="11" s="1"/>
  <c r="U10" i="12" s="1"/>
  <c r="AD58" i="8"/>
  <c r="M9" i="11" s="1"/>
  <c r="M10" i="12" s="1"/>
  <c r="AA58" i="8"/>
  <c r="L9" i="11" s="1"/>
  <c r="CY58" i="8"/>
  <c r="DL58" i="8"/>
  <c r="CN58" i="8"/>
  <c r="BV58" i="8"/>
  <c r="L58" i="8" s="1"/>
  <c r="G9" i="11" s="1"/>
  <c r="G10" i="12" s="1"/>
  <c r="W58" i="8"/>
  <c r="CQ58" i="8"/>
  <c r="BM58" i="8"/>
  <c r="C58" i="8" s="1"/>
  <c r="D9" i="11" s="1"/>
  <c r="D10" i="12" s="1"/>
  <c r="AV58" i="8"/>
  <c r="S9" i="11" s="1"/>
  <c r="S10" i="12" s="1"/>
  <c r="AY58" i="8"/>
  <c r="T9" i="11" s="1"/>
  <c r="T10" i="12" s="1"/>
  <c r="DF58" i="8"/>
  <c r="CH58" i="8"/>
  <c r="X58" i="8" s="1"/>
  <c r="K9" i="11" s="1"/>
  <c r="K10" i="12" s="1"/>
  <c r="BP58" i="8"/>
  <c r="F58" i="8" s="1"/>
  <c r="E9" i="11" s="1"/>
  <c r="E10" i="12" s="1"/>
  <c r="CE58" i="8"/>
  <c r="U58" i="8" s="1"/>
  <c r="J9" i="11" s="1"/>
  <c r="J10" i="12" s="1"/>
  <c r="BE58" i="8"/>
  <c r="V9" i="11" s="1"/>
  <c r="V10" i="12" s="1"/>
  <c r="CW58" i="8"/>
  <c r="K58" i="8"/>
  <c r="CJ58" i="8"/>
  <c r="AP58" i="8"/>
  <c r="Q9" i="11" s="1"/>
  <c r="AM58" i="8"/>
  <c r="P9" i="11" s="1"/>
  <c r="P10" i="12" s="1"/>
  <c r="CZ58" i="8"/>
  <c r="CB58" i="8"/>
  <c r="R58" i="8" s="1"/>
  <c r="I9" i="11" s="1"/>
  <c r="I10" i="12" s="1"/>
  <c r="AS58" i="8"/>
  <c r="R9" i="11" s="1"/>
  <c r="R10" i="12" s="1"/>
  <c r="DO58" i="8"/>
  <c r="BS58" i="8"/>
  <c r="I58" i="8" s="1"/>
  <c r="F9" i="11" s="1"/>
  <c r="F10" i="12" s="1"/>
  <c r="DI58" i="8"/>
  <c r="BY58" i="8"/>
  <c r="O58" i="8" s="1"/>
  <c r="H9" i="11" s="1"/>
  <c r="AU58" i="8"/>
  <c r="AR14" i="10"/>
  <c r="AP14" i="10"/>
  <c r="AF14" i="10"/>
  <c r="AL14" i="10"/>
  <c r="X14" i="10"/>
  <c r="AT14" i="10"/>
  <c r="AD14" i="10"/>
  <c r="AG14" i="10"/>
  <c r="AJ14" i="10"/>
  <c r="AB14" i="10"/>
  <c r="AO14" i="10"/>
  <c r="AH14" i="10"/>
  <c r="AN14" i="10"/>
  <c r="A9" i="11"/>
  <c r="AO54" i="8"/>
  <c r="Z53" i="8"/>
  <c r="AI53" i="8"/>
  <c r="W53" i="8"/>
  <c r="T53" i="8"/>
  <c r="Z54" i="8"/>
  <c r="CM64" i="8"/>
  <c r="AG64" i="8"/>
  <c r="N15" i="11" s="1"/>
  <c r="N16" i="12" s="1"/>
  <c r="CZ64" i="8"/>
  <c r="DI64" i="8"/>
  <c r="BM64" i="8"/>
  <c r="C64" i="8" s="1"/>
  <c r="D15" i="11" s="1"/>
  <c r="D16" i="12" s="1"/>
  <c r="DO64" i="8"/>
  <c r="DT64" i="8"/>
  <c r="AV64" i="8"/>
  <c r="S15" i="11" s="1"/>
  <c r="S16" i="12" s="1"/>
  <c r="DK64" i="8"/>
  <c r="BE64" i="8"/>
  <c r="V15" i="11" s="1"/>
  <c r="V16" i="12" s="1"/>
  <c r="DR64" i="8"/>
  <c r="CT64" i="8"/>
  <c r="CB64" i="8"/>
  <c r="R64" i="8" s="1"/>
  <c r="I15" i="11" s="1"/>
  <c r="I16" i="12" s="1"/>
  <c r="CW64" i="8"/>
  <c r="BR64" i="8"/>
  <c r="CQ64" i="8"/>
  <c r="CE64" i="8"/>
  <c r="U64" i="8" s="1"/>
  <c r="J15" i="11" s="1"/>
  <c r="J16" i="12" s="1"/>
  <c r="BH64" i="8"/>
  <c r="W15" i="11" s="1"/>
  <c r="W16" i="12" s="1"/>
  <c r="AP64" i="8"/>
  <c r="Q15" i="11" s="1"/>
  <c r="AD64" i="8"/>
  <c r="M15" i="11" s="1"/>
  <c r="M16" i="12" s="1"/>
  <c r="AS64" i="8"/>
  <c r="R15" i="11" s="1"/>
  <c r="R16" i="12" s="1"/>
  <c r="DL64" i="8"/>
  <c r="CN64" i="8"/>
  <c r="BV64" i="8"/>
  <c r="L64" i="8" s="1"/>
  <c r="G15" i="11" s="1"/>
  <c r="G16" i="12" s="1"/>
  <c r="CK64" i="8"/>
  <c r="AA64" i="8"/>
  <c r="L15" i="11" s="1"/>
  <c r="BS64" i="8"/>
  <c r="I64" i="8" s="1"/>
  <c r="F15" i="11" s="1"/>
  <c r="F16" i="12" s="1"/>
  <c r="BB64" i="8"/>
  <c r="U15" i="11" s="1"/>
  <c r="U16" i="12" s="1"/>
  <c r="AJ64" i="8"/>
  <c r="O15" i="11" s="1"/>
  <c r="O16" i="12" s="1"/>
  <c r="CS64" i="8"/>
  <c r="DF64" i="8"/>
  <c r="CH64" i="8"/>
  <c r="X64" i="8" s="1"/>
  <c r="K15" i="11" s="1"/>
  <c r="K16" i="12" s="1"/>
  <c r="BP64" i="8"/>
  <c r="F64" i="8" s="1"/>
  <c r="E15" i="11" s="1"/>
  <c r="E16" i="12" s="1"/>
  <c r="BY64" i="8"/>
  <c r="O64" i="8" s="1"/>
  <c r="H15" i="11" s="1"/>
  <c r="AM64" i="8"/>
  <c r="P15" i="11" s="1"/>
  <c r="P16" i="12" s="1"/>
  <c r="DH64" i="8"/>
  <c r="AY64" i="8"/>
  <c r="T15" i="11" s="1"/>
  <c r="T16" i="12" s="1"/>
  <c r="DC64" i="8"/>
  <c r="DW19" i="11"/>
  <c r="BC20" i="12" s="1"/>
  <c r="DN19" i="11"/>
  <c r="BA20" i="12" s="1"/>
  <c r="H54" i="8"/>
  <c r="DW14" i="11"/>
  <c r="BC15" i="12" s="1"/>
  <c r="BP53" i="8"/>
  <c r="F53" i="8" s="1"/>
  <c r="E4" i="11" s="1"/>
  <c r="E5" i="12" s="1"/>
  <c r="CS53" i="8"/>
  <c r="BU53" i="8"/>
  <c r="CB53" i="8"/>
  <c r="R53" i="8" s="1"/>
  <c r="I4" i="11" s="1"/>
  <c r="I5" i="12" s="1"/>
  <c r="AM53" i="8"/>
  <c r="P4" i="11" s="1"/>
  <c r="P5" i="12" s="1"/>
  <c r="AJ53" i="8"/>
  <c r="O4" i="11" s="1"/>
  <c r="O5" i="12" s="1"/>
  <c r="AG53" i="8"/>
  <c r="N4" i="11" s="1"/>
  <c r="N5" i="12" s="1"/>
  <c r="AS53" i="8"/>
  <c r="R4" i="11" s="1"/>
  <c r="R5" i="12" s="1"/>
  <c r="CW53" i="8"/>
  <c r="CM53" i="8"/>
  <c r="CN53" i="8"/>
  <c r="CQ53" i="8"/>
  <c r="AA53" i="8"/>
  <c r="L4" i="11" s="1"/>
  <c r="BH53" i="8"/>
  <c r="W4" i="11" s="1"/>
  <c r="W5" i="12" s="1"/>
  <c r="BE53" i="8"/>
  <c r="V4" i="11" s="1"/>
  <c r="V5" i="12" s="1"/>
  <c r="BV53" i="8"/>
  <c r="L53" i="8" s="1"/>
  <c r="G4" i="11" s="1"/>
  <c r="G5" i="12" s="1"/>
  <c r="CZ53" i="8"/>
  <c r="DR53" i="8"/>
  <c r="AV53" i="8"/>
  <c r="S4" i="11" s="1"/>
  <c r="S5" i="12" s="1"/>
  <c r="DF53" i="8"/>
  <c r="CE53" i="8"/>
  <c r="U53" i="8" s="1"/>
  <c r="J4" i="11" s="1"/>
  <c r="J5" i="12" s="1"/>
  <c r="BY53" i="8"/>
  <c r="O53" i="8" s="1"/>
  <c r="H4" i="11" s="1"/>
  <c r="DL53" i="8"/>
  <c r="DO53" i="8"/>
  <c r="DI53" i="8"/>
  <c r="AP53" i="8"/>
  <c r="Q4" i="11" s="1"/>
  <c r="CK53" i="8"/>
  <c r="DC53" i="8"/>
  <c r="CH53" i="8"/>
  <c r="X53" i="8" s="1"/>
  <c r="K4" i="11" s="1"/>
  <c r="K5" i="12" s="1"/>
  <c r="CP53" i="8"/>
  <c r="CT53" i="8"/>
  <c r="BB53" i="8"/>
  <c r="U4" i="11" s="1"/>
  <c r="U5" i="12" s="1"/>
  <c r="BS53" i="8"/>
  <c r="I53" i="8" s="1"/>
  <c r="F4" i="11" s="1"/>
  <c r="F5" i="12" s="1"/>
  <c r="AD53" i="8"/>
  <c r="M4" i="11" s="1"/>
  <c r="M5" i="12" s="1"/>
  <c r="AY53" i="8"/>
  <c r="T4" i="11" s="1"/>
  <c r="T5" i="12" s="1"/>
  <c r="BM53" i="8"/>
  <c r="C53" i="8" s="1"/>
  <c r="D4" i="11" s="1"/>
  <c r="D5" i="12" s="1"/>
  <c r="DQ54" i="8"/>
  <c r="DF54" i="8"/>
  <c r="BM54" i="8"/>
  <c r="C54" i="8" s="1"/>
  <c r="D5" i="11" s="1"/>
  <c r="D6" i="12" s="1"/>
  <c r="BE54" i="8"/>
  <c r="V5" i="11" s="1"/>
  <c r="V6" i="12" s="1"/>
  <c r="CT54" i="8"/>
  <c r="CW54" i="8"/>
  <c r="CQ54" i="8"/>
  <c r="AG54" i="8"/>
  <c r="N5" i="11" s="1"/>
  <c r="N6" i="12" s="1"/>
  <c r="AA54" i="8"/>
  <c r="L5" i="11" s="1"/>
  <c r="CP54" i="8"/>
  <c r="CB54" i="8"/>
  <c r="R54" i="8" s="1"/>
  <c r="I5" i="11" s="1"/>
  <c r="I6" i="12" s="1"/>
  <c r="DO54" i="8"/>
  <c r="CJ54" i="8"/>
  <c r="CS54" i="8"/>
  <c r="AV54" i="8"/>
  <c r="S5" i="11" s="1"/>
  <c r="S6" i="12" s="1"/>
  <c r="DI54" i="8"/>
  <c r="AY54" i="8"/>
  <c r="T5" i="11" s="1"/>
  <c r="T6" i="12" s="1"/>
  <c r="DR54" i="8"/>
  <c r="BS54" i="8"/>
  <c r="I54" i="8" s="1"/>
  <c r="F5" i="11" s="1"/>
  <c r="F6" i="12" s="1"/>
  <c r="CN54" i="8"/>
  <c r="AD98" i="8" s="1"/>
  <c r="AD54" i="8"/>
  <c r="M5" i="11" s="1"/>
  <c r="M6" i="12" s="1"/>
  <c r="CK54" i="8"/>
  <c r="BO54" i="8"/>
  <c r="BP54" i="8"/>
  <c r="F54" i="8" s="1"/>
  <c r="E5" i="11" s="1"/>
  <c r="E6" i="12" s="1"/>
  <c r="BR54" i="8"/>
  <c r="CZ54" i="8"/>
  <c r="BV54" i="8"/>
  <c r="L54" i="8" s="1"/>
  <c r="G5" i="11" s="1"/>
  <c r="G6" i="12" s="1"/>
  <c r="AP54" i="8"/>
  <c r="Q5" i="11" s="1"/>
  <c r="CE54" i="8"/>
  <c r="U54" i="8" s="1"/>
  <c r="J5" i="11" s="1"/>
  <c r="J6" i="12" s="1"/>
  <c r="DL54" i="8"/>
  <c r="BH54" i="8"/>
  <c r="W5" i="11" s="1"/>
  <c r="W6" i="12" s="1"/>
  <c r="DH54" i="8"/>
  <c r="BY54" i="8"/>
  <c r="O54" i="8" s="1"/>
  <c r="H5" i="11" s="1"/>
  <c r="AM54" i="8"/>
  <c r="P5" i="11" s="1"/>
  <c r="P6" i="12" s="1"/>
  <c r="BB54" i="8"/>
  <c r="U5" i="11" s="1"/>
  <c r="U6" i="12" s="1"/>
  <c r="CH54" i="8"/>
  <c r="X54" i="8" s="1"/>
  <c r="K5" i="11" s="1"/>
  <c r="K6" i="12" s="1"/>
  <c r="DC54" i="8"/>
  <c r="AS54" i="8"/>
  <c r="R5" i="11" s="1"/>
  <c r="R6" i="12" s="1"/>
  <c r="DT54" i="8"/>
  <c r="AJ54" i="8"/>
  <c r="O5" i="11" s="1"/>
  <c r="O6" i="12" s="1"/>
  <c r="F76" i="8"/>
  <c r="E27" i="11" s="1"/>
  <c r="E28" i="12" s="1"/>
  <c r="CD76" i="8"/>
  <c r="DI76" i="8"/>
  <c r="BM76" i="8"/>
  <c r="DB76" i="8"/>
  <c r="K76" i="8"/>
  <c r="AR76" i="8"/>
  <c r="T76" i="8"/>
  <c r="AU76" i="8"/>
  <c r="BG76" i="8"/>
  <c r="W76" i="8"/>
  <c r="CK76" i="8"/>
  <c r="AI76" i="8"/>
  <c r="BE76" i="8"/>
  <c r="V27" i="11" s="1"/>
  <c r="V28" i="12" s="1"/>
  <c r="AG76" i="8"/>
  <c r="N27" i="11" s="1"/>
  <c r="N28" i="12" s="1"/>
  <c r="O76" i="8"/>
  <c r="H27" i="11" s="1"/>
  <c r="H28" i="12" s="1"/>
  <c r="BH76" i="8"/>
  <c r="W27" i="11" s="1"/>
  <c r="W28" i="12" s="1"/>
  <c r="L76" i="8"/>
  <c r="G27" i="11" s="1"/>
  <c r="G28" i="12" s="1"/>
  <c r="DQ76" i="8"/>
  <c r="CS76" i="8"/>
  <c r="BU76" i="8"/>
  <c r="DF76" i="8"/>
  <c r="CH76" i="8"/>
  <c r="AD76" i="8"/>
  <c r="M27" i="11" s="1"/>
  <c r="M28" i="12" s="1"/>
  <c r="DC76" i="8"/>
  <c r="E76" i="8"/>
  <c r="BA76" i="8"/>
  <c r="CJ76" i="8"/>
  <c r="AL76" i="8"/>
  <c r="BD76" i="8"/>
  <c r="BY76" i="8"/>
  <c r="BR76" i="8"/>
  <c r="AM76" i="8"/>
  <c r="P27" i="11" s="1"/>
  <c r="P28" i="12" s="1"/>
  <c r="U76" i="8"/>
  <c r="J27" i="11" s="1"/>
  <c r="J28" i="12" s="1"/>
  <c r="X76" i="8"/>
  <c r="K27" i="11" s="1"/>
  <c r="K28" i="12" s="1"/>
  <c r="R76" i="8"/>
  <c r="I27" i="11" s="1"/>
  <c r="I28" i="12" s="1"/>
  <c r="DK76" i="8"/>
  <c r="CM76" i="8"/>
  <c r="BO76" i="8"/>
  <c r="CZ76" i="8"/>
  <c r="CB76" i="8"/>
  <c r="CQ76" i="8"/>
  <c r="Q76" i="8"/>
  <c r="DT76" i="8"/>
  <c r="BX76" i="8"/>
  <c r="AX76" i="8"/>
  <c r="AF76" i="8"/>
  <c r="CW76" i="8"/>
  <c r="CP76" i="8"/>
  <c r="AS76" i="8"/>
  <c r="R27" i="11" s="1"/>
  <c r="R28" i="12" s="1"/>
  <c r="C76" i="8"/>
  <c r="D27" i="11" s="1"/>
  <c r="AJ76" i="8"/>
  <c r="O27" i="11" s="1"/>
  <c r="O28" i="12" s="1"/>
  <c r="DE76" i="8"/>
  <c r="CG76" i="8"/>
  <c r="DR76" i="8"/>
  <c r="CT76" i="8"/>
  <c r="BV76" i="8"/>
  <c r="CE76" i="8"/>
  <c r="AC76" i="8"/>
  <c r="DH76" i="8"/>
  <c r="N76" i="8"/>
  <c r="BJ76" i="8"/>
  <c r="H76" i="8"/>
  <c r="BB76" i="8"/>
  <c r="U27" i="11" s="1"/>
  <c r="U28" i="12" s="1"/>
  <c r="DN76" i="8"/>
  <c r="AY76" i="8"/>
  <c r="T27" i="11" s="1"/>
  <c r="T28" i="12" s="1"/>
  <c r="AA76" i="8"/>
  <c r="L27" i="11" s="1"/>
  <c r="I76" i="8"/>
  <c r="F27" i="11" s="1"/>
  <c r="F28" i="12" s="1"/>
  <c r="AV76" i="8"/>
  <c r="S27" i="11" s="1"/>
  <c r="S28" i="12" s="1"/>
  <c r="AP76" i="8"/>
  <c r="Q27" i="11" s="1"/>
  <c r="CY76" i="8"/>
  <c r="CA76" i="8"/>
  <c r="DL76" i="8"/>
  <c r="CN76" i="8"/>
  <c r="BP76" i="8"/>
  <c r="DO76" i="8"/>
  <c r="BS76" i="8"/>
  <c r="AO76" i="8"/>
  <c r="CV76" i="8"/>
  <c r="Z76" i="8"/>
  <c r="A2" i="10"/>
  <c r="O69" i="8"/>
  <c r="H20" i="11" s="1"/>
  <c r="AS24" i="11"/>
  <c r="DP31" i="11"/>
  <c r="AS31" i="11"/>
  <c r="DQ31" i="11"/>
  <c r="DW22" i="11"/>
  <c r="BC23" i="12" s="1"/>
  <c r="AZ23" i="12"/>
  <c r="DL23" i="11"/>
  <c r="E29" i="2"/>
  <c r="K46" i="2"/>
  <c r="A1" i="2" s="1"/>
  <c r="AS20" i="10"/>
  <c r="AS55" i="8"/>
  <c r="R6" i="11" s="1"/>
  <c r="AD55" i="8"/>
  <c r="M6" i="11" s="1"/>
  <c r="AY55" i="8"/>
  <c r="T6" i="11" s="1"/>
  <c r="DF55" i="8"/>
  <c r="CE55" i="8"/>
  <c r="U55" i="8" s="1"/>
  <c r="J6" i="11" s="1"/>
  <c r="Z55" i="8"/>
  <c r="CH55" i="8"/>
  <c r="X55" i="8" s="1"/>
  <c r="K6" i="11" s="1"/>
  <c r="CY55" i="8"/>
  <c r="H55" i="8"/>
  <c r="BM55" i="8"/>
  <c r="C55" i="8" s="1"/>
  <c r="D6" i="11" s="1"/>
  <c r="AA55" i="8"/>
  <c r="L6" i="11" s="1"/>
  <c r="BV55" i="8"/>
  <c r="L55" i="8" s="1"/>
  <c r="G6" i="11" s="1"/>
  <c r="AJ55" i="8"/>
  <c r="O6" i="11" s="1"/>
  <c r="K55" i="8"/>
  <c r="BB55" i="8"/>
  <c r="U6" i="11" s="1"/>
  <c r="AG55" i="8"/>
  <c r="N6" i="11" s="1"/>
  <c r="DC55" i="8"/>
  <c r="DR55" i="8"/>
  <c r="DO55" i="8"/>
  <c r="BE55" i="8"/>
  <c r="V6" i="11" s="1"/>
  <c r="AP55" i="8"/>
  <c r="Q6" i="11" s="1"/>
  <c r="BU55" i="8"/>
  <c r="DI55" i="8"/>
  <c r="BH55" i="8"/>
  <c r="W6" i="11" s="1"/>
  <c r="AM55" i="8"/>
  <c r="P6" i="11" s="1"/>
  <c r="CB55" i="8"/>
  <c r="R55" i="8" s="1"/>
  <c r="I6" i="11" s="1"/>
  <c r="CN55" i="8"/>
  <c r="CJ55" i="8"/>
  <c r="CK55" i="8"/>
  <c r="BS55" i="8"/>
  <c r="I55" i="8" s="1"/>
  <c r="F6" i="11" s="1"/>
  <c r="CQ55" i="8"/>
  <c r="DL55" i="8"/>
  <c r="CW55" i="8"/>
  <c r="AV55" i="8"/>
  <c r="S6" i="11" s="1"/>
  <c r="BY55" i="8"/>
  <c r="O55" i="8" s="1"/>
  <c r="H6" i="11" s="1"/>
  <c r="H7" i="12" s="1"/>
  <c r="CT55" i="8"/>
  <c r="BP55" i="8"/>
  <c r="F55" i="8" s="1"/>
  <c r="E6" i="11" s="1"/>
  <c r="CZ55" i="8"/>
  <c r="CG55" i="8"/>
  <c r="AU55" i="8"/>
  <c r="BA22" i="12"/>
  <c r="DU21" i="11"/>
  <c r="BD22" i="12" s="1"/>
  <c r="DM30" i="11"/>
  <c r="O72" i="8"/>
  <c r="H23" i="11" s="1"/>
  <c r="H24" i="12" s="1"/>
  <c r="AU28" i="10"/>
  <c r="AR24" i="12"/>
  <c r="AS29" i="10"/>
  <c r="DQ6" i="9"/>
  <c r="BD40" i="8"/>
  <c r="BD36" i="8"/>
  <c r="BD43" i="8"/>
  <c r="BD39" i="8"/>
  <c r="BD38" i="8"/>
  <c r="BD41" i="8"/>
  <c r="BD42" i="8"/>
  <c r="BD44" i="8"/>
  <c r="BD37" i="8"/>
  <c r="BD45" i="8"/>
  <c r="BD46" i="8"/>
  <c r="BD47" i="8"/>
  <c r="BD48" i="8"/>
  <c r="BD49" i="8"/>
  <c r="BD50" i="8"/>
  <c r="BD35" i="8"/>
  <c r="CP6" i="9"/>
  <c r="AC40" i="8"/>
  <c r="AC38" i="8"/>
  <c r="AC43" i="8"/>
  <c r="AC36" i="8"/>
  <c r="AC55" i="8" s="1"/>
  <c r="AC39" i="8"/>
  <c r="AC37" i="8"/>
  <c r="AC35" i="8"/>
  <c r="AC41" i="8"/>
  <c r="AC42" i="8"/>
  <c r="AC44" i="8"/>
  <c r="AC46" i="8"/>
  <c r="AC47" i="8"/>
  <c r="AC48" i="8"/>
  <c r="AC49" i="8"/>
  <c r="AC50" i="8"/>
  <c r="AC45" i="8"/>
  <c r="AS40" i="10"/>
  <c r="AI30" i="10"/>
  <c r="AI36" i="10"/>
  <c r="AI16" i="10"/>
  <c r="AI46" i="10"/>
  <c r="AI37" i="10"/>
  <c r="AI31" i="10"/>
  <c r="AI9" i="10"/>
  <c r="AI18" i="10"/>
  <c r="AI14" i="10"/>
  <c r="AI19" i="10"/>
  <c r="AI44" i="10"/>
  <c r="AI29" i="10"/>
  <c r="AI22" i="10"/>
  <c r="AI20" i="10"/>
  <c r="AI10" i="10"/>
  <c r="AI33" i="10"/>
  <c r="AI48" i="10"/>
  <c r="AI12" i="10"/>
  <c r="AI27" i="10"/>
  <c r="AI15" i="10"/>
  <c r="AI25" i="10"/>
  <c r="AI17" i="10"/>
  <c r="AI24" i="10"/>
  <c r="AI21" i="10"/>
  <c r="AI23" i="10"/>
  <c r="AI13" i="10"/>
  <c r="AI26" i="10"/>
  <c r="AI11" i="10"/>
  <c r="AI28" i="10"/>
  <c r="AC32" i="10"/>
  <c r="AC45" i="10"/>
  <c r="AC46" i="10"/>
  <c r="AC37" i="10"/>
  <c r="AC33" i="10"/>
  <c r="AC42" i="10"/>
  <c r="AC14" i="10"/>
  <c r="AC22" i="10"/>
  <c r="AC16" i="10"/>
  <c r="AC30" i="10"/>
  <c r="AC34" i="10"/>
  <c r="AC31" i="10"/>
  <c r="AC43" i="10"/>
  <c r="AC9" i="10"/>
  <c r="AC18" i="10"/>
  <c r="AC38" i="10"/>
  <c r="AC47" i="10"/>
  <c r="AC39" i="10"/>
  <c r="AC35" i="10"/>
  <c r="AC12" i="10"/>
  <c r="AC19" i="10"/>
  <c r="AC10" i="10"/>
  <c r="AC20" i="10"/>
  <c r="AC27" i="10"/>
  <c r="AC25" i="10"/>
  <c r="AC21" i="10"/>
  <c r="AC26" i="10"/>
  <c r="AC15" i="10"/>
  <c r="AC17" i="10"/>
  <c r="AC24" i="10"/>
  <c r="AC23" i="10"/>
  <c r="AC13" i="10"/>
  <c r="AC11" i="10"/>
  <c r="AC28" i="10"/>
  <c r="AM30" i="10"/>
  <c r="AM32" i="10"/>
  <c r="AM45" i="10"/>
  <c r="AM16" i="10"/>
  <c r="AM46" i="10"/>
  <c r="AM33" i="10"/>
  <c r="AM34" i="10"/>
  <c r="AM48" i="10"/>
  <c r="AM12" i="10"/>
  <c r="AM42" i="10"/>
  <c r="AM38" i="10"/>
  <c r="AM37" i="10"/>
  <c r="AM9" i="10"/>
  <c r="AM22" i="10"/>
  <c r="AM44" i="10"/>
  <c r="AM29" i="10"/>
  <c r="AM14" i="10"/>
  <c r="AM19" i="10"/>
  <c r="AM20" i="10"/>
  <c r="AM18" i="10"/>
  <c r="AM17" i="10"/>
  <c r="AM26" i="10"/>
  <c r="AM21" i="10"/>
  <c r="AM23" i="10"/>
  <c r="AM11" i="10"/>
  <c r="AM15" i="10"/>
  <c r="AM25" i="10"/>
  <c r="AM24" i="10"/>
  <c r="AM27" i="10"/>
  <c r="AM13" i="10"/>
  <c r="AM28" i="10"/>
  <c r="AQ36" i="10"/>
  <c r="AI35" i="10"/>
  <c r="AQ38" i="10"/>
  <c r="AI47" i="10"/>
  <c r="AI39" i="10"/>
  <c r="AQ42" i="10"/>
  <c r="AI40" i="10"/>
  <c r="AI43" i="10"/>
  <c r="B84" i="8"/>
  <c r="W30" i="12"/>
  <c r="BE8" i="12"/>
  <c r="DQ25" i="11"/>
  <c r="AS25" i="11"/>
  <c r="DP25" i="11"/>
  <c r="DQ30" i="11"/>
  <c r="DK23" i="11"/>
  <c r="CS6" i="9"/>
  <c r="AF38" i="8"/>
  <c r="AF39" i="8"/>
  <c r="AF42" i="8"/>
  <c r="AF41" i="8"/>
  <c r="AF44" i="8"/>
  <c r="AF45" i="8"/>
  <c r="AF43" i="8"/>
  <c r="AF46" i="8"/>
  <c r="AF47" i="8"/>
  <c r="AF48" i="8"/>
  <c r="AF49" i="8"/>
  <c r="AF50" i="8"/>
  <c r="AF36" i="8"/>
  <c r="AF55" i="8" s="1"/>
  <c r="AF40" i="8"/>
  <c r="AF37" i="8"/>
  <c r="AF35" i="8"/>
  <c r="AD99" i="8"/>
  <c r="AS36" i="10"/>
  <c r="AS44" i="10"/>
  <c r="AS48" i="10"/>
  <c r="AS46" i="10"/>
  <c r="AS42" i="10"/>
  <c r="AS47" i="10"/>
  <c r="AS19" i="10"/>
  <c r="AS9" i="10"/>
  <c r="AS22" i="10"/>
  <c r="AS30" i="10"/>
  <c r="AS12" i="10"/>
  <c r="AS14" i="10"/>
  <c r="AS18" i="10"/>
  <c r="AS10" i="10"/>
  <c r="AS37" i="10"/>
  <c r="AS34" i="10"/>
  <c r="AS31" i="10"/>
  <c r="AS16" i="10"/>
  <c r="AS33" i="10"/>
  <c r="AS38" i="10"/>
  <c r="AS43" i="10"/>
  <c r="AS39" i="10"/>
  <c r="AS35" i="10"/>
  <c r="AS24" i="10"/>
  <c r="AS21" i="10"/>
  <c r="AS23" i="10"/>
  <c r="AS13" i="10"/>
  <c r="AS17" i="10"/>
  <c r="AS27" i="10"/>
  <c r="AS26" i="10"/>
  <c r="AS15" i="10"/>
  <c r="AS25" i="10"/>
  <c r="AS11" i="10"/>
  <c r="AS28" i="10"/>
  <c r="R44" i="12"/>
  <c r="AE31" i="10"/>
  <c r="AE32" i="10"/>
  <c r="AE45" i="10"/>
  <c r="AE16" i="10"/>
  <c r="AE37" i="10"/>
  <c r="AE46" i="10"/>
  <c r="AE44" i="10"/>
  <c r="AE42" i="10"/>
  <c r="AE29" i="10"/>
  <c r="AE38" i="10"/>
  <c r="AE10" i="10"/>
  <c r="AE22" i="10"/>
  <c r="AE20" i="10"/>
  <c r="AE12" i="10"/>
  <c r="AE33" i="10"/>
  <c r="AE48" i="10"/>
  <c r="AE19" i="10"/>
  <c r="AE34" i="10"/>
  <c r="AE14" i="10"/>
  <c r="AE9" i="10"/>
  <c r="AE17" i="10"/>
  <c r="AE24" i="10"/>
  <c r="AE13" i="10"/>
  <c r="AE23" i="10"/>
  <c r="AE25" i="10"/>
  <c r="AE26" i="10"/>
  <c r="AE27" i="10"/>
  <c r="AE21" i="10"/>
  <c r="AE15" i="10"/>
  <c r="AE11" i="10"/>
  <c r="AE28" i="10"/>
  <c r="AE47" i="10"/>
  <c r="AS45" i="10"/>
  <c r="CD6" i="9"/>
  <c r="Q36" i="8"/>
  <c r="Q35" i="8"/>
  <c r="Q39" i="8"/>
  <c r="Q42" i="8"/>
  <c r="Q40" i="8"/>
  <c r="Q41" i="8"/>
  <c r="Q44" i="8"/>
  <c r="Q46" i="8"/>
  <c r="Q47" i="8"/>
  <c r="Q48" i="8"/>
  <c r="Q49" i="8"/>
  <c r="Q50" i="8"/>
  <c r="Q43" i="8"/>
  <c r="Q45" i="8"/>
  <c r="Q38" i="8"/>
  <c r="Q37" i="8"/>
  <c r="O70" i="8"/>
  <c r="H21" i="11" s="1"/>
  <c r="O60" i="8"/>
  <c r="H11" i="11" s="1"/>
  <c r="O68" i="8"/>
  <c r="H19" i="11" s="1"/>
  <c r="O71" i="8"/>
  <c r="H22" i="11" s="1"/>
  <c r="AQ30" i="10"/>
  <c r="AQ32" i="10"/>
  <c r="AQ41" i="10"/>
  <c r="AQ45" i="10"/>
  <c r="AQ14" i="10"/>
  <c r="AQ19" i="10"/>
  <c r="AQ16" i="10"/>
  <c r="AQ44" i="10"/>
  <c r="AQ46" i="10"/>
  <c r="AQ33" i="10"/>
  <c r="AQ31" i="10"/>
  <c r="AQ29" i="10"/>
  <c r="AQ20" i="10"/>
  <c r="AQ48" i="10"/>
  <c r="AQ10" i="10"/>
  <c r="AQ22" i="10"/>
  <c r="AQ37" i="10"/>
  <c r="AQ9" i="10"/>
  <c r="AQ12" i="10"/>
  <c r="AQ18" i="10"/>
  <c r="AQ25" i="10"/>
  <c r="AQ24" i="10"/>
  <c r="AQ26" i="10"/>
  <c r="AQ13" i="10"/>
  <c r="AQ21" i="10"/>
  <c r="AQ23" i="10"/>
  <c r="AQ17" i="10"/>
  <c r="AQ27" i="10"/>
  <c r="AQ15" i="10"/>
  <c r="AQ11" i="10"/>
  <c r="AQ28" i="10"/>
  <c r="AC36" i="10"/>
  <c r="AI41" i="10"/>
  <c r="AK32" i="10"/>
  <c r="AK45" i="10"/>
  <c r="AK48" i="10"/>
  <c r="AK46" i="10"/>
  <c r="AK37" i="10"/>
  <c r="AK16" i="10"/>
  <c r="AK44" i="10"/>
  <c r="AK29" i="10"/>
  <c r="AK34" i="10"/>
  <c r="AK31" i="10"/>
  <c r="AK12" i="10"/>
  <c r="AK20" i="10"/>
  <c r="AK18" i="10"/>
  <c r="AK38" i="10"/>
  <c r="AK39" i="10"/>
  <c r="AK35" i="10"/>
  <c r="AK14" i="10"/>
  <c r="AK9" i="10"/>
  <c r="AK19" i="10"/>
  <c r="AK22" i="10"/>
  <c r="AK33" i="10"/>
  <c r="AK43" i="10"/>
  <c r="AK42" i="10"/>
  <c r="AK47" i="10"/>
  <c r="AK30" i="10"/>
  <c r="AK10" i="10"/>
  <c r="AK17" i="10"/>
  <c r="AK23" i="10"/>
  <c r="AK27" i="10"/>
  <c r="AK26" i="10"/>
  <c r="AK15" i="10"/>
  <c r="AK25" i="10"/>
  <c r="AK13" i="10"/>
  <c r="AK24" i="10"/>
  <c r="AK21" i="10"/>
  <c r="AK11" i="10"/>
  <c r="AK28" i="10"/>
  <c r="AU32" i="10"/>
  <c r="AU41" i="10"/>
  <c r="AU45" i="10"/>
  <c r="AU31" i="10"/>
  <c r="AU16" i="10"/>
  <c r="AU46" i="10"/>
  <c r="AU37" i="10"/>
  <c r="AU44" i="10"/>
  <c r="AU29" i="10"/>
  <c r="AU33" i="10"/>
  <c r="AU18" i="10"/>
  <c r="AU34" i="10"/>
  <c r="AU14" i="10"/>
  <c r="AU9" i="10"/>
  <c r="AU19" i="10"/>
  <c r="AU42" i="10"/>
  <c r="AU38" i="10"/>
  <c r="AU48" i="10"/>
  <c r="AU10" i="10"/>
  <c r="AU12" i="10"/>
  <c r="AU20" i="10"/>
  <c r="AU22" i="10"/>
  <c r="AU21" i="10"/>
  <c r="AU13" i="10"/>
  <c r="AU17" i="10"/>
  <c r="AU27" i="10"/>
  <c r="AU15" i="10"/>
  <c r="AU25" i="10"/>
  <c r="AU24" i="10"/>
  <c r="AU23" i="10"/>
  <c r="AU26" i="10"/>
  <c r="AU11" i="10"/>
  <c r="AE41" i="10"/>
  <c r="K38" i="12"/>
  <c r="AR37" i="11"/>
  <c r="DM37" i="11" s="1"/>
  <c r="DO37" i="11"/>
  <c r="DJ37" i="11"/>
  <c r="AQ34" i="10"/>
  <c r="AU35" i="10"/>
  <c r="AM35" i="10"/>
  <c r="AC44" i="10"/>
  <c r="AQ47" i="10"/>
  <c r="AE30" i="10"/>
  <c r="AU39" i="10"/>
  <c r="AI42" i="10"/>
  <c r="AK40" i="10"/>
  <c r="AM40" i="10"/>
  <c r="AU43" i="10"/>
  <c r="CY53" i="8"/>
  <c r="CY54" i="8"/>
  <c r="CY70" i="8"/>
  <c r="CY66" i="8"/>
  <c r="CY69" i="8"/>
  <c r="CY71" i="8"/>
  <c r="CY57" i="8"/>
  <c r="CY59" i="8"/>
  <c r="CY68" i="8"/>
  <c r="CY72" i="8"/>
  <c r="AM10" i="10"/>
  <c r="AE18" i="10"/>
  <c r="DY25" i="11"/>
  <c r="DY30" i="11"/>
  <c r="DW8" i="11"/>
  <c r="BC9" i="12" s="1"/>
  <c r="DN8" i="11"/>
  <c r="AZ9" i="12"/>
  <c r="DQ26" i="11"/>
  <c r="AS26" i="11"/>
  <c r="DP26" i="11"/>
  <c r="CG53" i="8" l="1"/>
  <c r="CG54" i="8"/>
  <c r="DB62" i="8"/>
  <c r="AU54" i="8"/>
  <c r="DB61" i="8"/>
  <c r="DY39" i="11"/>
  <c r="DE62" i="8"/>
  <c r="BJ53" i="8"/>
  <c r="DH55" i="8"/>
  <c r="BU58" i="8"/>
  <c r="CD61" i="8"/>
  <c r="E27" i="12"/>
  <c r="DJ26" i="11"/>
  <c r="DY26" i="11" s="1"/>
  <c r="AO66" i="8"/>
  <c r="T66" i="8"/>
  <c r="DT57" i="8"/>
  <c r="DT60" i="8"/>
  <c r="DT63" i="8"/>
  <c r="CJ67" i="8"/>
  <c r="DL43" i="11"/>
  <c r="AO55" i="8"/>
  <c r="DP24" i="11"/>
  <c r="DQ58" i="8"/>
  <c r="BO62" i="8"/>
  <c r="BJ59" i="8"/>
  <c r="N64" i="8"/>
  <c r="DM28" i="11"/>
  <c r="AS30" i="11"/>
  <c r="N55" i="8"/>
  <c r="AR54" i="8"/>
  <c r="AR53" i="8"/>
  <c r="BU64" i="8"/>
  <c r="BO64" i="8"/>
  <c r="AO53" i="8"/>
  <c r="BX58" i="8"/>
  <c r="N58" i="8"/>
  <c r="AU62" i="8"/>
  <c r="BJ62" i="8"/>
  <c r="AL64" i="8"/>
  <c r="H66" i="8"/>
  <c r="BA66" i="8"/>
  <c r="E66" i="8"/>
  <c r="AX54" i="8"/>
  <c r="H59" i="8"/>
  <c r="E54" i="8"/>
  <c r="AU67" i="8"/>
  <c r="T67" i="8"/>
  <c r="DT67" i="8"/>
  <c r="CP67" i="8"/>
  <c r="CY56" i="8"/>
  <c r="AA43" i="10"/>
  <c r="DT53" i="8"/>
  <c r="DM36" i="11"/>
  <c r="DT61" i="8"/>
  <c r="DY28" i="11"/>
  <c r="AA40" i="10"/>
  <c r="AA36" i="10"/>
  <c r="AA29" i="10"/>
  <c r="DJ43" i="11"/>
  <c r="CA55" i="8"/>
  <c r="DT55" i="8"/>
  <c r="CA54" i="8"/>
  <c r="CA53" i="8"/>
  <c r="DE64" i="8"/>
  <c r="CJ64" i="8"/>
  <c r="DT58" i="8"/>
  <c r="CA58" i="8"/>
  <c r="CV66" i="8"/>
  <c r="AR58" i="8"/>
  <c r="K62" i="8"/>
  <c r="AR67" i="8"/>
  <c r="DM26" i="11"/>
  <c r="DL8" i="11"/>
  <c r="DX16" i="11"/>
  <c r="BF17" i="12" s="1"/>
  <c r="BE17" i="12"/>
  <c r="AA47" i="10"/>
  <c r="DY41" i="11"/>
  <c r="E67" i="8"/>
  <c r="CD67" i="8"/>
  <c r="DO8" i="11"/>
  <c r="DN54" i="8"/>
  <c r="CV54" i="8"/>
  <c r="DN14" i="11"/>
  <c r="DU14" i="11" s="1"/>
  <c r="BD15" i="12" s="1"/>
  <c r="BJ54" i="8"/>
  <c r="DH58" i="8"/>
  <c r="DN62" i="8"/>
  <c r="BA67" i="8"/>
  <c r="BX67" i="8"/>
  <c r="AL67" i="8"/>
  <c r="BJ67" i="8"/>
  <c r="DH67" i="8"/>
  <c r="AX67" i="8"/>
  <c r="BJ55" i="8"/>
  <c r="CD55" i="8"/>
  <c r="W55" i="8"/>
  <c r="BA55" i="8"/>
  <c r="AX55" i="8"/>
  <c r="AR55" i="8"/>
  <c r="AI55" i="8"/>
  <c r="BO55" i="8"/>
  <c r="CP55" i="8"/>
  <c r="DW7" i="11"/>
  <c r="BC8" i="12" s="1"/>
  <c r="CD54" i="8"/>
  <c r="N54" i="8"/>
  <c r="DK54" i="8"/>
  <c r="CV53" i="8"/>
  <c r="N53" i="8"/>
  <c r="BO53" i="8"/>
  <c r="DH53" i="8"/>
  <c r="AL54" i="8"/>
  <c r="BX64" i="8"/>
  <c r="DB64" i="8"/>
  <c r="K64" i="8"/>
  <c r="CD64" i="8"/>
  <c r="CD58" i="8"/>
  <c r="BO58" i="8"/>
  <c r="CS58" i="8"/>
  <c r="CV58" i="8"/>
  <c r="T62" i="8"/>
  <c r="CD62" i="8"/>
  <c r="DQ62" i="8"/>
  <c r="N62" i="8"/>
  <c r="AU66" i="8"/>
  <c r="K66" i="8"/>
  <c r="BU59" i="8"/>
  <c r="DH59" i="8"/>
  <c r="CV59" i="8"/>
  <c r="DY24" i="11"/>
  <c r="K61" i="8"/>
  <c r="AS33" i="11"/>
  <c r="DQ67" i="8"/>
  <c r="BU67" i="8"/>
  <c r="CS67" i="8"/>
  <c r="DE67" i="8"/>
  <c r="DB67" i="8"/>
  <c r="DY31" i="11"/>
  <c r="DW11" i="11"/>
  <c r="BC12" i="12" s="1"/>
  <c r="DN11" i="11"/>
  <c r="DW21" i="11"/>
  <c r="BC22" i="12" s="1"/>
  <c r="DN21" i="11"/>
  <c r="BR53" i="8"/>
  <c r="BR67" i="8"/>
  <c r="DJ29" i="11"/>
  <c r="AA32" i="10"/>
  <c r="CV55" i="8"/>
  <c r="CM55" i="8"/>
  <c r="CM54" i="8"/>
  <c r="BX54" i="8"/>
  <c r="BU54" i="8"/>
  <c r="DK53" i="8"/>
  <c r="CM58" i="8"/>
  <c r="AX58" i="8"/>
  <c r="DS12" i="9"/>
  <c r="AZ12" i="12"/>
  <c r="DN66" i="8"/>
  <c r="BO59" i="8"/>
  <c r="DQ61" i="8"/>
  <c r="DP33" i="11"/>
  <c r="DY37" i="11"/>
  <c r="BD55" i="8"/>
  <c r="BX55" i="8"/>
  <c r="DK55" i="8"/>
  <c r="DN7" i="11"/>
  <c r="BA8" i="12" s="1"/>
  <c r="DK29" i="11"/>
  <c r="DN29" i="11" s="1"/>
  <c r="DE53" i="8"/>
  <c r="BX53" i="8"/>
  <c r="DN53" i="8"/>
  <c r="DQ64" i="8"/>
  <c r="AI54" i="8"/>
  <c r="CP58" i="8"/>
  <c r="AI66" i="8"/>
  <c r="DY38" i="11"/>
  <c r="AI59" i="8"/>
  <c r="AR9" i="12"/>
  <c r="DL18" i="11"/>
  <c r="BE19" i="12" s="1"/>
  <c r="DM39" i="11"/>
  <c r="DK18" i="11"/>
  <c r="DN18" i="11" s="1"/>
  <c r="DD30" i="9"/>
  <c r="DD46" i="9"/>
  <c r="DD39" i="9"/>
  <c r="DD44" i="9"/>
  <c r="DD45" i="9"/>
  <c r="DD14" i="9"/>
  <c r="DD42" i="9"/>
  <c r="DD35" i="9"/>
  <c r="DD41" i="9"/>
  <c r="DD29" i="9"/>
  <c r="DD33" i="9"/>
  <c r="DD34" i="9"/>
  <c r="DD43" i="9"/>
  <c r="DD36" i="9"/>
  <c r="DD22" i="9"/>
  <c r="DD15" i="9"/>
  <c r="DD31" i="9"/>
  <c r="DD40" i="9"/>
  <c r="DD23" i="9"/>
  <c r="DD24" i="9"/>
  <c r="DD21" i="9"/>
  <c r="DD28" i="9"/>
  <c r="DD32" i="9"/>
  <c r="DD13" i="9"/>
  <c r="DD9" i="9"/>
  <c r="DD17" i="9"/>
  <c r="DD19" i="9"/>
  <c r="DD27" i="9"/>
  <c r="DD38" i="9"/>
  <c r="DD11" i="9"/>
  <c r="DD37" i="9"/>
  <c r="DD10" i="9"/>
  <c r="DD26" i="9"/>
  <c r="DD8" i="9"/>
  <c r="DD25" i="9"/>
  <c r="DD7" i="9"/>
  <c r="DD18" i="9"/>
  <c r="DD16" i="9"/>
  <c r="K57" i="8"/>
  <c r="K56" i="8"/>
  <c r="DK63" i="8"/>
  <c r="DK60" i="8"/>
  <c r="DK65" i="8"/>
  <c r="DK34" i="11"/>
  <c r="DN34" i="11" s="1"/>
  <c r="L35" i="12"/>
  <c r="L44" i="12"/>
  <c r="DK43" i="11"/>
  <c r="DN43" i="11" s="1"/>
  <c r="DQ57" i="8"/>
  <c r="DQ56" i="8"/>
  <c r="BG60" i="8"/>
  <c r="BG63" i="8"/>
  <c r="BG65" i="8"/>
  <c r="BG57" i="8"/>
  <c r="BG56" i="8"/>
  <c r="CG65" i="8"/>
  <c r="CG63" i="8"/>
  <c r="CG60" i="8"/>
  <c r="BQ14" i="9"/>
  <c r="BQ45" i="9"/>
  <c r="BQ36" i="9"/>
  <c r="BQ33" i="9"/>
  <c r="BQ39" i="9"/>
  <c r="BQ35" i="9"/>
  <c r="BQ32" i="9"/>
  <c r="BQ29" i="9"/>
  <c r="BQ31" i="9"/>
  <c r="BQ38" i="9"/>
  <c r="BQ44" i="9"/>
  <c r="BQ30" i="9"/>
  <c r="BQ27" i="9"/>
  <c r="BQ24" i="9"/>
  <c r="BQ19" i="9"/>
  <c r="BQ40" i="9"/>
  <c r="BQ46" i="9"/>
  <c r="BQ43" i="9"/>
  <c r="BQ11" i="9"/>
  <c r="BQ28" i="9"/>
  <c r="BQ9" i="9"/>
  <c r="BQ42" i="9"/>
  <c r="BQ34" i="9"/>
  <c r="BQ13" i="9"/>
  <c r="BQ15" i="9"/>
  <c r="BQ41" i="9"/>
  <c r="BQ23" i="9"/>
  <c r="BQ21" i="9"/>
  <c r="BQ37" i="9"/>
  <c r="BQ22" i="9"/>
  <c r="BQ17" i="9"/>
  <c r="BQ7" i="9"/>
  <c r="BQ18" i="9"/>
  <c r="BQ26" i="9"/>
  <c r="BQ25" i="9"/>
  <c r="BQ16" i="9"/>
  <c r="BQ8" i="9"/>
  <c r="BQ10" i="9"/>
  <c r="AS41" i="11"/>
  <c r="DP41" i="11"/>
  <c r="DQ41" i="11"/>
  <c r="H63" i="8"/>
  <c r="H60" i="8"/>
  <c r="H65" i="8"/>
  <c r="AX63" i="8"/>
  <c r="AX60" i="8"/>
  <c r="AX65" i="8"/>
  <c r="CU15" i="9"/>
  <c r="CU31" i="9"/>
  <c r="CU24" i="9"/>
  <c r="CU40" i="9"/>
  <c r="CU34" i="9"/>
  <c r="CU41" i="9"/>
  <c r="CU38" i="9"/>
  <c r="CU42" i="9"/>
  <c r="CU11" i="9"/>
  <c r="CU27" i="9"/>
  <c r="CU43" i="9"/>
  <c r="CU36" i="9"/>
  <c r="CU29" i="9"/>
  <c r="CU30" i="9"/>
  <c r="CU33" i="9"/>
  <c r="CU21" i="9"/>
  <c r="CU39" i="9"/>
  <c r="CU13" i="9"/>
  <c r="CU22" i="9"/>
  <c r="CU35" i="9"/>
  <c r="CU44" i="9"/>
  <c r="CU46" i="9"/>
  <c r="CU37" i="9"/>
  <c r="CU32" i="9"/>
  <c r="CU17" i="9"/>
  <c r="CU28" i="9"/>
  <c r="CU8" i="9"/>
  <c r="CU9" i="9"/>
  <c r="CU23" i="9"/>
  <c r="CU14" i="9"/>
  <c r="CU19" i="9"/>
  <c r="CU45" i="9"/>
  <c r="CU16" i="9"/>
  <c r="CU25" i="9"/>
  <c r="CU18" i="9"/>
  <c r="CU7" i="9"/>
  <c r="CU10" i="9"/>
  <c r="CU26" i="9"/>
  <c r="CU12" i="9"/>
  <c r="CS65" i="8"/>
  <c r="CS63" i="8"/>
  <c r="CS60" i="8"/>
  <c r="DG19" i="9"/>
  <c r="DG35" i="9"/>
  <c r="DG28" i="9"/>
  <c r="DG44" i="9"/>
  <c r="DG8" i="9"/>
  <c r="DG38" i="9"/>
  <c r="DG46" i="9"/>
  <c r="DG14" i="9"/>
  <c r="DG15" i="9"/>
  <c r="DG31" i="9"/>
  <c r="DG24" i="9"/>
  <c r="DG40" i="9"/>
  <c r="DG42" i="9"/>
  <c r="DG33" i="9"/>
  <c r="DG41" i="9"/>
  <c r="DG30" i="9"/>
  <c r="DG27" i="9"/>
  <c r="DG36" i="9"/>
  <c r="DG22" i="9"/>
  <c r="DG13" i="9"/>
  <c r="DG23" i="9"/>
  <c r="DG32" i="9"/>
  <c r="DG17" i="9"/>
  <c r="DG45" i="9"/>
  <c r="DG37" i="9"/>
  <c r="DG39" i="9"/>
  <c r="DG21" i="9"/>
  <c r="DG9" i="9"/>
  <c r="DG11" i="9"/>
  <c r="DG43" i="9"/>
  <c r="DG34" i="9"/>
  <c r="DG29" i="9"/>
  <c r="DG26" i="9"/>
  <c r="DG18" i="9"/>
  <c r="DG25" i="9"/>
  <c r="DG16" i="9"/>
  <c r="DG10" i="9"/>
  <c r="DG7" i="9"/>
  <c r="DG12" i="9"/>
  <c r="L11" i="12"/>
  <c r="DK10" i="11"/>
  <c r="AL65" i="8"/>
  <c r="AL60" i="8"/>
  <c r="AL63" i="8"/>
  <c r="BA57" i="8"/>
  <c r="BA56" i="8"/>
  <c r="L21" i="12"/>
  <c r="DK20" i="11"/>
  <c r="DN57" i="8"/>
  <c r="DN56" i="8"/>
  <c r="AX57" i="8"/>
  <c r="AX56" i="8"/>
  <c r="CF34" i="9"/>
  <c r="CF8" i="9"/>
  <c r="CF27" i="9"/>
  <c r="CF43" i="9"/>
  <c r="CF21" i="9"/>
  <c r="CF45" i="9"/>
  <c r="CF13" i="9"/>
  <c r="CF30" i="9"/>
  <c r="CF46" i="9"/>
  <c r="CF23" i="9"/>
  <c r="CF39" i="9"/>
  <c r="CF44" i="9"/>
  <c r="CF17" i="9"/>
  <c r="CF36" i="9"/>
  <c r="CF14" i="9"/>
  <c r="CF15" i="9"/>
  <c r="CF41" i="9"/>
  <c r="CF33" i="9"/>
  <c r="CF40" i="9"/>
  <c r="CF38" i="9"/>
  <c r="CF31" i="9"/>
  <c r="CF37" i="9"/>
  <c r="CF29" i="9"/>
  <c r="CF11" i="9"/>
  <c r="CF28" i="9"/>
  <c r="CF32" i="9"/>
  <c r="CF42" i="9"/>
  <c r="CF35" i="9"/>
  <c r="CF9" i="9"/>
  <c r="CF25" i="9"/>
  <c r="CF18" i="9"/>
  <c r="CF24" i="9"/>
  <c r="CF19" i="9"/>
  <c r="CF7" i="9"/>
  <c r="CF10" i="9"/>
  <c r="CF12" i="9"/>
  <c r="CF26" i="9"/>
  <c r="CF22" i="9"/>
  <c r="CF16" i="9"/>
  <c r="CV57" i="8"/>
  <c r="CV56" i="8"/>
  <c r="BW31" i="9"/>
  <c r="BW24" i="9"/>
  <c r="BW40" i="9"/>
  <c r="BW34" i="9"/>
  <c r="BW46" i="9"/>
  <c r="BW22" i="9"/>
  <c r="BW11" i="9"/>
  <c r="BW39" i="9"/>
  <c r="BW36" i="9"/>
  <c r="BW45" i="9"/>
  <c r="BW37" i="9"/>
  <c r="BW9" i="9"/>
  <c r="BW35" i="9"/>
  <c r="BW32" i="9"/>
  <c r="BW29" i="9"/>
  <c r="BW33" i="9"/>
  <c r="BW27" i="9"/>
  <c r="BW28" i="9"/>
  <c r="BW13" i="9"/>
  <c r="BW38" i="9"/>
  <c r="BW19" i="9"/>
  <c r="BW44" i="9"/>
  <c r="BW30" i="9"/>
  <c r="BW21" i="9"/>
  <c r="BW41" i="9"/>
  <c r="BW43" i="9"/>
  <c r="BW42" i="9"/>
  <c r="BW17" i="9"/>
  <c r="BW10" i="9"/>
  <c r="BW8" i="9"/>
  <c r="BW14" i="9"/>
  <c r="BW7" i="9"/>
  <c r="BW15" i="9"/>
  <c r="BW25" i="9"/>
  <c r="BW16" i="9"/>
  <c r="BW18" i="9"/>
  <c r="BW12" i="9"/>
  <c r="BW23" i="9"/>
  <c r="BW26" i="9"/>
  <c r="CM57" i="8"/>
  <c r="CM56" i="8"/>
  <c r="CM65" i="8"/>
  <c r="CM60" i="8"/>
  <c r="CM63" i="8"/>
  <c r="DK57" i="8"/>
  <c r="DK56" i="8"/>
  <c r="CD57" i="8"/>
  <c r="CD56" i="8"/>
  <c r="DQ36" i="11"/>
  <c r="DP36" i="11"/>
  <c r="AS36" i="11"/>
  <c r="DL34" i="11"/>
  <c r="Q35" i="12"/>
  <c r="BJ60" i="8"/>
  <c r="BJ65" i="8"/>
  <c r="BJ63" i="8"/>
  <c r="DV36" i="9"/>
  <c r="DV13" i="9"/>
  <c r="DV33" i="9"/>
  <c r="DV14" i="9"/>
  <c r="DV46" i="9"/>
  <c r="DV11" i="9"/>
  <c r="DV43" i="9"/>
  <c r="DV32" i="9"/>
  <c r="DV8" i="9"/>
  <c r="DV29" i="9"/>
  <c r="DV45" i="9"/>
  <c r="DV35" i="9"/>
  <c r="DV42" i="9"/>
  <c r="DV34" i="9"/>
  <c r="DV39" i="9"/>
  <c r="DV28" i="9"/>
  <c r="DV21" i="9"/>
  <c r="DV30" i="9"/>
  <c r="DV27" i="9"/>
  <c r="DV44" i="9"/>
  <c r="DV41" i="9"/>
  <c r="DV38" i="9"/>
  <c r="DV40" i="9"/>
  <c r="DV37" i="9"/>
  <c r="DV15" i="9"/>
  <c r="DV23" i="9"/>
  <c r="DV9" i="9"/>
  <c r="DV24" i="9"/>
  <c r="DV17" i="9"/>
  <c r="DV19" i="9"/>
  <c r="DV22" i="9"/>
  <c r="DV31" i="9"/>
  <c r="DV25" i="9"/>
  <c r="DV26" i="9"/>
  <c r="DV7" i="9"/>
  <c r="DV18" i="9"/>
  <c r="DV10" i="9"/>
  <c r="BO65" i="8"/>
  <c r="BO63" i="8"/>
  <c r="BO60" i="8"/>
  <c r="DH63" i="8"/>
  <c r="DH60" i="8"/>
  <c r="DH65" i="8"/>
  <c r="CA57" i="8"/>
  <c r="CA56" i="8"/>
  <c r="CG57" i="8"/>
  <c r="CG56" i="8"/>
  <c r="Q13" i="12"/>
  <c r="DL12" i="11"/>
  <c r="CP56" i="8"/>
  <c r="CP57" i="8"/>
  <c r="N57" i="8"/>
  <c r="N56" i="8"/>
  <c r="N65" i="8"/>
  <c r="N60" i="8"/>
  <c r="N63" i="8"/>
  <c r="W57" i="8"/>
  <c r="W56" i="8"/>
  <c r="AA48" i="10"/>
  <c r="BX61" i="8"/>
  <c r="DE61" i="8"/>
  <c r="CG61" i="8"/>
  <c r="AA45" i="10"/>
  <c r="DB53" i="8"/>
  <c r="AR64" i="8"/>
  <c r="DD12" i="9"/>
  <c r="W64" i="8"/>
  <c r="BG66" i="8"/>
  <c r="DE66" i="8"/>
  <c r="DY40" i="11"/>
  <c r="AU59" i="8"/>
  <c r="W61" i="8"/>
  <c r="DK61" i="8"/>
  <c r="CS61" i="8"/>
  <c r="BG58" i="8"/>
  <c r="AR29" i="11"/>
  <c r="DQ55" i="8"/>
  <c r="AR8" i="11"/>
  <c r="AS8" i="11" s="1"/>
  <c r="AS9" i="12" s="1"/>
  <c r="DB54" i="8"/>
  <c r="DQ53" i="8"/>
  <c r="AU53" i="8"/>
  <c r="BA53" i="8"/>
  <c r="DB58" i="8"/>
  <c r="DN58" i="8"/>
  <c r="DE58" i="8"/>
  <c r="CI12" i="9"/>
  <c r="AX62" i="8"/>
  <c r="DK62" i="8"/>
  <c r="AL62" i="8"/>
  <c r="BU62" i="8"/>
  <c r="W62" i="8"/>
  <c r="BG62" i="8"/>
  <c r="AX66" i="8"/>
  <c r="CS66" i="8"/>
  <c r="AR66" i="8"/>
  <c r="DK66" i="8"/>
  <c r="DY32" i="11"/>
  <c r="DM40" i="11"/>
  <c r="BG59" i="8"/>
  <c r="CM59" i="8"/>
  <c r="AX59" i="8"/>
  <c r="CM61" i="8"/>
  <c r="H61" i="8"/>
  <c r="DM41" i="11"/>
  <c r="DP32" i="11"/>
  <c r="DQ32" i="11"/>
  <c r="AS32" i="11"/>
  <c r="AR65" i="8"/>
  <c r="AR60" i="8"/>
  <c r="AR63" i="8"/>
  <c r="DJ36" i="9"/>
  <c r="DJ13" i="9"/>
  <c r="DJ32" i="9"/>
  <c r="DJ8" i="9"/>
  <c r="DJ29" i="9"/>
  <c r="DJ45" i="9"/>
  <c r="DJ38" i="9"/>
  <c r="DJ39" i="9"/>
  <c r="DJ31" i="9"/>
  <c r="DJ46" i="9"/>
  <c r="DJ24" i="9"/>
  <c r="DJ17" i="9"/>
  <c r="DJ41" i="9"/>
  <c r="DJ43" i="9"/>
  <c r="DJ14" i="9"/>
  <c r="DJ42" i="9"/>
  <c r="DJ44" i="9"/>
  <c r="DJ27" i="9"/>
  <c r="DJ35" i="9"/>
  <c r="DJ40" i="9"/>
  <c r="DJ22" i="9"/>
  <c r="DJ30" i="9"/>
  <c r="DJ9" i="9"/>
  <c r="DJ21" i="9"/>
  <c r="DJ19" i="9"/>
  <c r="DJ37" i="9"/>
  <c r="DJ15" i="9"/>
  <c r="DJ33" i="9"/>
  <c r="DJ34" i="9"/>
  <c r="DJ28" i="9"/>
  <c r="DJ11" i="9"/>
  <c r="DJ23" i="9"/>
  <c r="DJ7" i="9"/>
  <c r="DJ18" i="9"/>
  <c r="DJ16" i="9"/>
  <c r="DJ26" i="9"/>
  <c r="DJ10" i="9"/>
  <c r="DJ12" i="9"/>
  <c r="DJ25" i="9"/>
  <c r="DB57" i="8"/>
  <c r="DB56" i="8"/>
  <c r="AO56" i="8"/>
  <c r="AO63" i="8"/>
  <c r="AO64" i="8"/>
  <c r="AO60" i="8"/>
  <c r="AO65" i="8"/>
  <c r="Q11" i="12"/>
  <c r="DL10" i="11"/>
  <c r="DE57" i="8"/>
  <c r="DE56" i="8"/>
  <c r="DE60" i="8"/>
  <c r="DE65" i="8"/>
  <c r="DE63" i="8"/>
  <c r="AL57" i="8"/>
  <c r="AL56" i="8"/>
  <c r="BX63" i="8"/>
  <c r="BX65" i="8"/>
  <c r="BX60" i="8"/>
  <c r="CA65" i="8"/>
  <c r="CA60" i="8"/>
  <c r="CA63" i="8"/>
  <c r="E63" i="8"/>
  <c r="E65" i="8"/>
  <c r="E60" i="8"/>
  <c r="CP65" i="8"/>
  <c r="CP60" i="8"/>
  <c r="CP63" i="8"/>
  <c r="CJ65" i="8"/>
  <c r="CJ60" i="8"/>
  <c r="CJ63" i="8"/>
  <c r="W63" i="8"/>
  <c r="W65" i="8"/>
  <c r="W60" i="8"/>
  <c r="CI31" i="9"/>
  <c r="CI24" i="9"/>
  <c r="CI40" i="9"/>
  <c r="CI42" i="9"/>
  <c r="CI8" i="9"/>
  <c r="CI41" i="9"/>
  <c r="CI27" i="9"/>
  <c r="CI43" i="9"/>
  <c r="CI36" i="9"/>
  <c r="CI37" i="9"/>
  <c r="CI38" i="9"/>
  <c r="CI45" i="9"/>
  <c r="CI32" i="9"/>
  <c r="CI33" i="9"/>
  <c r="CI34" i="9"/>
  <c r="CI22" i="9"/>
  <c r="CI46" i="9"/>
  <c r="CI9" i="9"/>
  <c r="CI39" i="9"/>
  <c r="CI44" i="9"/>
  <c r="CI28" i="9"/>
  <c r="CI21" i="9"/>
  <c r="CI29" i="9"/>
  <c r="CI35" i="9"/>
  <c r="CI30" i="9"/>
  <c r="CI11" i="9"/>
  <c r="CI16" i="9"/>
  <c r="CI7" i="9"/>
  <c r="CI13" i="9"/>
  <c r="CI23" i="9"/>
  <c r="CI25" i="9"/>
  <c r="CI17" i="9"/>
  <c r="CI10" i="9"/>
  <c r="CI14" i="9"/>
  <c r="CI19" i="9"/>
  <c r="CI18" i="9"/>
  <c r="CI26" i="9"/>
  <c r="CI15" i="9"/>
  <c r="BR57" i="8"/>
  <c r="BR56" i="8"/>
  <c r="T57" i="8"/>
  <c r="T58" i="8"/>
  <c r="CV63" i="8"/>
  <c r="CV65" i="8"/>
  <c r="CV60" i="8"/>
  <c r="AU57" i="8"/>
  <c r="AU56" i="8"/>
  <c r="CY65" i="8"/>
  <c r="CY60" i="8"/>
  <c r="CY63" i="8"/>
  <c r="CX28" i="9"/>
  <c r="CX44" i="9"/>
  <c r="CX21" i="9"/>
  <c r="CX41" i="9"/>
  <c r="CX30" i="9"/>
  <c r="CX31" i="9"/>
  <c r="CX43" i="9"/>
  <c r="CX11" i="9"/>
  <c r="CX24" i="9"/>
  <c r="CX40" i="9"/>
  <c r="CX17" i="9"/>
  <c r="CX37" i="9"/>
  <c r="CX19" i="9"/>
  <c r="CX15" i="9"/>
  <c r="CX38" i="9"/>
  <c r="CX22" i="9"/>
  <c r="CX13" i="9"/>
  <c r="CX14" i="9"/>
  <c r="CX23" i="9"/>
  <c r="CX8" i="9"/>
  <c r="CX45" i="9"/>
  <c r="CX42" i="9"/>
  <c r="CX27" i="9"/>
  <c r="CX9" i="9"/>
  <c r="CX36" i="9"/>
  <c r="CX46" i="9"/>
  <c r="CX32" i="9"/>
  <c r="CX35" i="9"/>
  <c r="CX33" i="9"/>
  <c r="CX39" i="9"/>
  <c r="CX29" i="9"/>
  <c r="CX34" i="9"/>
  <c r="CX25" i="9"/>
  <c r="CX16" i="9"/>
  <c r="CX7" i="9"/>
  <c r="CX10" i="9"/>
  <c r="CX12" i="9"/>
  <c r="CX18" i="9"/>
  <c r="CX26" i="9"/>
  <c r="DP38" i="11"/>
  <c r="AS38" i="11"/>
  <c r="DQ38" i="11"/>
  <c r="BU65" i="8"/>
  <c r="BU60" i="8"/>
  <c r="BU63" i="8"/>
  <c r="E57" i="8"/>
  <c r="E56" i="8"/>
  <c r="DM13" i="9"/>
  <c r="DM33" i="9"/>
  <c r="DM14" i="9"/>
  <c r="DM38" i="9"/>
  <c r="DM24" i="9"/>
  <c r="DM35" i="9"/>
  <c r="DM11" i="9"/>
  <c r="DM32" i="9"/>
  <c r="DM8" i="9"/>
  <c r="DM29" i="9"/>
  <c r="DM45" i="9"/>
  <c r="DM34" i="9"/>
  <c r="DM23" i="9"/>
  <c r="DM19" i="9"/>
  <c r="DM44" i="9"/>
  <c r="DM28" i="9"/>
  <c r="DM21" i="9"/>
  <c r="DM30" i="9"/>
  <c r="DM40" i="9"/>
  <c r="DM27" i="9"/>
  <c r="DM17" i="9"/>
  <c r="DM22" i="9"/>
  <c r="DM39" i="9"/>
  <c r="DM43" i="9"/>
  <c r="DM41" i="9"/>
  <c r="DM46" i="9"/>
  <c r="DM37" i="9"/>
  <c r="DM42" i="9"/>
  <c r="DM15" i="9"/>
  <c r="DM9" i="9"/>
  <c r="DM31" i="9"/>
  <c r="DM36" i="9"/>
  <c r="DM25" i="9"/>
  <c r="DM10" i="9"/>
  <c r="DM16" i="9"/>
  <c r="DM26" i="9"/>
  <c r="DM7" i="9"/>
  <c r="DM18" i="9"/>
  <c r="Q21" i="12"/>
  <c r="DL20" i="11"/>
  <c r="BE21" i="12" s="1"/>
  <c r="BZ43" i="9"/>
  <c r="BZ28" i="9"/>
  <c r="BZ44" i="9"/>
  <c r="BZ37" i="9"/>
  <c r="BZ30" i="9"/>
  <c r="BZ42" i="9"/>
  <c r="BZ34" i="9"/>
  <c r="BZ40" i="9"/>
  <c r="BZ33" i="9"/>
  <c r="BZ14" i="9"/>
  <c r="BZ31" i="9"/>
  <c r="BZ17" i="9"/>
  <c r="BZ35" i="9"/>
  <c r="BZ38" i="9"/>
  <c r="BZ36" i="9"/>
  <c r="BZ45" i="9"/>
  <c r="BZ13" i="9"/>
  <c r="BZ32" i="9"/>
  <c r="BZ27" i="9"/>
  <c r="BZ46" i="9"/>
  <c r="BZ11" i="9"/>
  <c r="BZ9" i="9"/>
  <c r="BZ41" i="9"/>
  <c r="BZ39" i="9"/>
  <c r="BZ29" i="9"/>
  <c r="BZ16" i="9"/>
  <c r="BZ18" i="9"/>
  <c r="BZ21" i="9"/>
  <c r="BZ25" i="9"/>
  <c r="BZ23" i="9"/>
  <c r="BZ7" i="9"/>
  <c r="BZ22" i="9"/>
  <c r="BZ15" i="9"/>
  <c r="BZ26" i="9"/>
  <c r="BZ8" i="9"/>
  <c r="BZ24" i="9"/>
  <c r="BZ19" i="9"/>
  <c r="BZ10" i="9"/>
  <c r="DN65" i="8"/>
  <c r="DN63" i="8"/>
  <c r="DN60" i="8"/>
  <c r="AR57" i="8"/>
  <c r="AR56" i="8"/>
  <c r="BT34" i="9"/>
  <c r="BT8" i="9"/>
  <c r="BT31" i="9"/>
  <c r="BT17" i="9"/>
  <c r="BT32" i="9"/>
  <c r="BT37" i="9"/>
  <c r="BT30" i="9"/>
  <c r="BT46" i="9"/>
  <c r="BT27" i="9"/>
  <c r="BT43" i="9"/>
  <c r="BT29" i="9"/>
  <c r="BT41" i="9"/>
  <c r="BT28" i="9"/>
  <c r="BT15" i="9"/>
  <c r="BT33" i="9"/>
  <c r="BT44" i="9"/>
  <c r="BT42" i="9"/>
  <c r="BT39" i="9"/>
  <c r="BT24" i="9"/>
  <c r="BT13" i="9"/>
  <c r="BT38" i="9"/>
  <c r="BT45" i="9"/>
  <c r="BT9" i="9"/>
  <c r="BT23" i="9"/>
  <c r="BT36" i="9"/>
  <c r="BT40" i="9"/>
  <c r="BT35" i="9"/>
  <c r="BT14" i="9"/>
  <c r="BT25" i="9"/>
  <c r="BT11" i="9"/>
  <c r="BT16" i="9"/>
  <c r="BT10" i="9"/>
  <c r="BT7" i="9"/>
  <c r="BT26" i="9"/>
  <c r="BT19" i="9"/>
  <c r="BT18" i="9"/>
  <c r="BT12" i="9"/>
  <c r="BT21" i="9"/>
  <c r="BT22" i="9"/>
  <c r="H57" i="8"/>
  <c r="H56" i="8"/>
  <c r="H58" i="8"/>
  <c r="AI69" i="8"/>
  <c r="AI56" i="8"/>
  <c r="AI57" i="8"/>
  <c r="AI58" i="8"/>
  <c r="AI63" i="8"/>
  <c r="AI65" i="8"/>
  <c r="AI64" i="8"/>
  <c r="AI60" i="8"/>
  <c r="DB60" i="8"/>
  <c r="DB65" i="8"/>
  <c r="DB63" i="8"/>
  <c r="T56" i="8"/>
  <c r="T63" i="8"/>
  <c r="T60" i="8"/>
  <c r="T65" i="8"/>
  <c r="K63" i="8"/>
  <c r="K65" i="8"/>
  <c r="K60" i="8"/>
  <c r="CD63" i="8"/>
  <c r="CD65" i="8"/>
  <c r="CD60" i="8"/>
  <c r="DA8" i="9"/>
  <c r="DA29" i="9"/>
  <c r="DA45" i="9"/>
  <c r="DA34" i="9"/>
  <c r="DA15" i="9"/>
  <c r="DA27" i="9"/>
  <c r="DA36" i="9"/>
  <c r="DA23" i="9"/>
  <c r="DA21" i="9"/>
  <c r="DA41" i="9"/>
  <c r="DA30" i="9"/>
  <c r="DA46" i="9"/>
  <c r="DA11" i="9"/>
  <c r="DA44" i="9"/>
  <c r="DA19" i="9"/>
  <c r="DA37" i="9"/>
  <c r="DA42" i="9"/>
  <c r="DA43" i="9"/>
  <c r="DA24" i="9"/>
  <c r="DA33" i="9"/>
  <c r="DA38" i="9"/>
  <c r="DA28" i="9"/>
  <c r="DA35" i="9"/>
  <c r="DA13" i="9"/>
  <c r="DA31" i="9"/>
  <c r="DA39" i="9"/>
  <c r="DA9" i="9"/>
  <c r="DA17" i="9"/>
  <c r="DA22" i="9"/>
  <c r="DA32" i="9"/>
  <c r="DA40" i="9"/>
  <c r="DA14" i="9"/>
  <c r="DA18" i="9"/>
  <c r="DA26" i="9"/>
  <c r="DA7" i="9"/>
  <c r="DA10" i="9"/>
  <c r="DA25" i="9"/>
  <c r="DA16" i="9"/>
  <c r="AO57" i="8"/>
  <c r="AO58" i="8"/>
  <c r="CS57" i="8"/>
  <c r="CS56" i="8"/>
  <c r="AU60" i="8"/>
  <c r="AU63" i="8"/>
  <c r="AU64" i="8"/>
  <c r="AU65" i="8"/>
  <c r="D35" i="12"/>
  <c r="AR34" i="11"/>
  <c r="DO34" i="11"/>
  <c r="DJ34" i="11"/>
  <c r="DP40" i="11"/>
  <c r="AS40" i="11"/>
  <c r="DQ40" i="11"/>
  <c r="DQ63" i="8"/>
  <c r="DQ65" i="8"/>
  <c r="DQ60" i="8"/>
  <c r="BJ57" i="8"/>
  <c r="BJ56" i="8"/>
  <c r="BJ58" i="8"/>
  <c r="BO57" i="8"/>
  <c r="BO56" i="8"/>
  <c r="DH57" i="8"/>
  <c r="DH56" i="8"/>
  <c r="BU57" i="8"/>
  <c r="BU56" i="8"/>
  <c r="DS15" i="9"/>
  <c r="DS31" i="9"/>
  <c r="DS24" i="9"/>
  <c r="DS40" i="9"/>
  <c r="DS34" i="9"/>
  <c r="DS41" i="9"/>
  <c r="DS17" i="9"/>
  <c r="DS38" i="9"/>
  <c r="DS11" i="9"/>
  <c r="DS27" i="9"/>
  <c r="DS43" i="9"/>
  <c r="DS36" i="9"/>
  <c r="DS29" i="9"/>
  <c r="DS30" i="9"/>
  <c r="DS21" i="9"/>
  <c r="DS22" i="9"/>
  <c r="DS39" i="9"/>
  <c r="DS13" i="9"/>
  <c r="DS8" i="9"/>
  <c r="DS35" i="9"/>
  <c r="DS44" i="9"/>
  <c r="DS46" i="9"/>
  <c r="DS33" i="9"/>
  <c r="DS28" i="9"/>
  <c r="DS37" i="9"/>
  <c r="DS23" i="9"/>
  <c r="DS32" i="9"/>
  <c r="DS14" i="9"/>
  <c r="DS42" i="9"/>
  <c r="DS9" i="9"/>
  <c r="DS19" i="9"/>
  <c r="DS45" i="9"/>
  <c r="DS10" i="9"/>
  <c r="DS16" i="9"/>
  <c r="DS7" i="9"/>
  <c r="DS18" i="9"/>
  <c r="DS25" i="9"/>
  <c r="DS26" i="9"/>
  <c r="BX57" i="8"/>
  <c r="BX56" i="8"/>
  <c r="L13" i="12"/>
  <c r="DK12" i="11"/>
  <c r="BA60" i="8"/>
  <c r="BA63" i="8"/>
  <c r="BA65" i="8"/>
  <c r="CJ57" i="8"/>
  <c r="CJ56" i="8"/>
  <c r="BR65" i="8"/>
  <c r="BR60" i="8"/>
  <c r="BR63" i="8"/>
  <c r="AA34" i="10"/>
  <c r="AR43" i="11"/>
  <c r="DM43" i="11" s="1"/>
  <c r="AA30" i="10"/>
  <c r="DB55" i="8"/>
  <c r="DJ8" i="11"/>
  <c r="CA64" i="8"/>
  <c r="CG64" i="8"/>
  <c r="K53" i="8"/>
  <c r="AL58" i="8"/>
  <c r="CJ62" i="8"/>
  <c r="CA62" i="8"/>
  <c r="AO62" i="8"/>
  <c r="BQ20" i="9"/>
  <c r="E61" i="8"/>
  <c r="CY61" i="8"/>
  <c r="DO29" i="11"/>
  <c r="AS29" i="11" s="1"/>
  <c r="AA41" i="10"/>
  <c r="Q55" i="8"/>
  <c r="DL29" i="11"/>
  <c r="DO43" i="11"/>
  <c r="AS43" i="11" s="1"/>
  <c r="AA38" i="10"/>
  <c r="T55" i="8"/>
  <c r="DE55" i="8"/>
  <c r="E55" i="8"/>
  <c r="AL55" i="8"/>
  <c r="BR55" i="8"/>
  <c r="DN55" i="8"/>
  <c r="BG55" i="8"/>
  <c r="DE54" i="8"/>
  <c r="E53" i="8"/>
  <c r="CP64" i="8"/>
  <c r="E64" i="8"/>
  <c r="CV64" i="8"/>
  <c r="DN64" i="8"/>
  <c r="T54" i="8"/>
  <c r="BG53" i="8"/>
  <c r="K54" i="8"/>
  <c r="BG54" i="8"/>
  <c r="BA58" i="8"/>
  <c r="BR58" i="8"/>
  <c r="AR62" i="8"/>
  <c r="BX62" i="8"/>
  <c r="CP62" i="8"/>
  <c r="CG62" i="8"/>
  <c r="BA54" i="8"/>
  <c r="DM12" i="9"/>
  <c r="DX14" i="11"/>
  <c r="BF15" i="12" s="1"/>
  <c r="DJ20" i="9"/>
  <c r="CX20" i="9"/>
  <c r="X8" i="10"/>
  <c r="CP66" i="8"/>
  <c r="BU66" i="8"/>
  <c r="CJ66" i="8"/>
  <c r="CG66" i="8"/>
  <c r="DK59" i="8"/>
  <c r="DN59" i="8"/>
  <c r="AO59" i="8"/>
  <c r="AL59" i="8"/>
  <c r="CD59" i="8"/>
  <c r="K59" i="8"/>
  <c r="E59" i="8"/>
  <c r="AX53" i="8"/>
  <c r="H64" i="8"/>
  <c r="BZ12" i="9"/>
  <c r="BG61" i="8"/>
  <c r="CJ61" i="8"/>
  <c r="CP61" i="8"/>
  <c r="CA61" i="8"/>
  <c r="DL17" i="11"/>
  <c r="Q18" i="12"/>
  <c r="DK17" i="11"/>
  <c r="DW17" i="11" s="1"/>
  <c r="BC18" i="12" s="1"/>
  <c r="L18" i="12"/>
  <c r="DU16" i="11"/>
  <c r="BD17" i="12" s="1"/>
  <c r="BA17" i="12"/>
  <c r="Q14" i="12"/>
  <c r="DL13" i="11"/>
  <c r="L14" i="12"/>
  <c r="DK13" i="11"/>
  <c r="DW13" i="11" s="1"/>
  <c r="BC14" i="12" s="1"/>
  <c r="Q10" i="12"/>
  <c r="DL9" i="11"/>
  <c r="DK9" i="11"/>
  <c r="L10" i="12"/>
  <c r="Q5" i="12"/>
  <c r="DL4" i="11"/>
  <c r="L5" i="12"/>
  <c r="DK4" i="11"/>
  <c r="DW4" i="11" s="1"/>
  <c r="BC5" i="12" s="1"/>
  <c r="Q6" i="12"/>
  <c r="DL5" i="11"/>
  <c r="L16" i="12"/>
  <c r="DK15" i="11"/>
  <c r="DW15" i="11" s="1"/>
  <c r="BC16" i="12" s="1"/>
  <c r="Q16" i="12"/>
  <c r="DL15" i="11"/>
  <c r="L6" i="12"/>
  <c r="DK5" i="11"/>
  <c r="DW5" i="11" s="1"/>
  <c r="BC6" i="12" s="1"/>
  <c r="F7" i="12"/>
  <c r="D7" i="12"/>
  <c r="DJ6" i="11"/>
  <c r="DO6" i="11"/>
  <c r="AR6" i="11"/>
  <c r="K7" i="12"/>
  <c r="E7" i="12"/>
  <c r="G7" i="12"/>
  <c r="I7" i="12"/>
  <c r="H18" i="12"/>
  <c r="DO17" i="11"/>
  <c r="DJ17" i="11"/>
  <c r="AR17" i="11"/>
  <c r="BA9" i="12"/>
  <c r="DU8" i="11"/>
  <c r="BD9" i="12" s="1"/>
  <c r="H16" i="12"/>
  <c r="DJ15" i="11"/>
  <c r="AR15" i="11"/>
  <c r="DO15" i="11"/>
  <c r="AA13" i="10"/>
  <c r="AA12" i="10"/>
  <c r="AA22" i="10"/>
  <c r="AA37" i="10"/>
  <c r="AC70" i="8"/>
  <c r="AC53" i="8"/>
  <c r="AC54" i="8"/>
  <c r="AC64" i="8"/>
  <c r="AC66" i="8"/>
  <c r="AC69" i="8"/>
  <c r="AC68" i="8"/>
  <c r="AC59" i="8"/>
  <c r="AC71" i="8"/>
  <c r="AC57" i="8"/>
  <c r="AC72" i="8"/>
  <c r="BD70" i="8"/>
  <c r="BD54" i="8"/>
  <c r="BD53" i="8"/>
  <c r="BD69" i="8"/>
  <c r="BD64" i="8"/>
  <c r="BD66" i="8"/>
  <c r="BD71" i="8"/>
  <c r="BD68" i="8"/>
  <c r="BD57" i="8"/>
  <c r="BD59" i="8"/>
  <c r="BD72" i="8"/>
  <c r="DP41" i="9"/>
  <c r="DP14" i="9"/>
  <c r="DP42" i="9"/>
  <c r="DP35" i="9"/>
  <c r="DP33" i="9"/>
  <c r="DP45" i="9"/>
  <c r="DP44" i="9"/>
  <c r="DP30" i="9"/>
  <c r="DP27" i="9"/>
  <c r="DP17" i="9"/>
  <c r="DP37" i="9"/>
  <c r="DP18" i="9"/>
  <c r="DP34" i="9"/>
  <c r="DP31" i="9"/>
  <c r="DP36" i="9"/>
  <c r="DP40" i="9"/>
  <c r="DP8" i="9"/>
  <c r="DP38" i="9"/>
  <c r="DP39" i="9"/>
  <c r="DP29" i="9"/>
  <c r="DP28" i="9"/>
  <c r="DP20" i="9"/>
  <c r="DP10" i="9"/>
  <c r="DP46" i="9"/>
  <c r="DP43" i="9"/>
  <c r="DP32" i="9"/>
  <c r="DP16" i="9"/>
  <c r="DP12" i="9"/>
  <c r="DP7" i="9"/>
  <c r="DP25" i="9"/>
  <c r="DP24" i="9"/>
  <c r="DP21" i="9"/>
  <c r="DP9" i="9"/>
  <c r="DP23" i="9"/>
  <c r="DP22" i="9"/>
  <c r="DP13" i="9"/>
  <c r="DP15" i="9"/>
  <c r="DP11" i="9"/>
  <c r="DP19" i="9"/>
  <c r="DP26" i="9"/>
  <c r="N7" i="12"/>
  <c r="T7" i="12"/>
  <c r="DJ23" i="11"/>
  <c r="BA23" i="12"/>
  <c r="DU22" i="11"/>
  <c r="BD23" i="12" s="1"/>
  <c r="H15" i="12"/>
  <c r="AR15" i="12" s="1"/>
  <c r="AR14" i="11"/>
  <c r="DO14" i="11"/>
  <c r="DJ14" i="11"/>
  <c r="Q28" i="12"/>
  <c r="DL27" i="11"/>
  <c r="DV8" i="11"/>
  <c r="AX9" i="12" s="1"/>
  <c r="H20" i="12"/>
  <c r="AR20" i="12" s="1"/>
  <c r="AR19" i="11"/>
  <c r="DO19" i="11"/>
  <c r="DJ19" i="11"/>
  <c r="H12" i="12"/>
  <c r="AR12" i="12" s="1"/>
  <c r="AR11" i="11"/>
  <c r="DJ11" i="11"/>
  <c r="DO11" i="11"/>
  <c r="AF63" i="8"/>
  <c r="AF65" i="8"/>
  <c r="AF58" i="8"/>
  <c r="AF60" i="8"/>
  <c r="AF62" i="8"/>
  <c r="AF67" i="8"/>
  <c r="AF61" i="8"/>
  <c r="AF56" i="8"/>
  <c r="AA15" i="10"/>
  <c r="AA27" i="10"/>
  <c r="AA31" i="10"/>
  <c r="H10" i="12"/>
  <c r="DO9" i="11"/>
  <c r="AR9" i="11"/>
  <c r="DJ9" i="11"/>
  <c r="AS37" i="11"/>
  <c r="DP37" i="11"/>
  <c r="DQ37" i="11"/>
  <c r="H14" i="12"/>
  <c r="DO13" i="11"/>
  <c r="AR13" i="11"/>
  <c r="DJ13" i="11"/>
  <c r="H8" i="12"/>
  <c r="AR8" i="12" s="1"/>
  <c r="DO7" i="11"/>
  <c r="DJ7" i="11"/>
  <c r="AR7" i="11"/>
  <c r="H22" i="12"/>
  <c r="AR22" i="12" s="1"/>
  <c r="DO21" i="11"/>
  <c r="AR21" i="11"/>
  <c r="DJ21" i="11"/>
  <c r="Q70" i="8"/>
  <c r="Q54" i="8"/>
  <c r="Q53" i="8"/>
  <c r="Q64" i="8"/>
  <c r="Q66" i="8"/>
  <c r="Q69" i="8"/>
  <c r="Q57" i="8"/>
  <c r="Q68" i="8"/>
  <c r="Q59" i="8"/>
  <c r="Q71" i="8"/>
  <c r="Q72" i="8"/>
  <c r="AF53" i="8"/>
  <c r="AF70" i="8"/>
  <c r="AF54" i="8"/>
  <c r="AF64" i="8"/>
  <c r="AF66" i="8"/>
  <c r="AF69" i="8"/>
  <c r="AF57" i="8"/>
  <c r="AF59" i="8"/>
  <c r="AF71" i="8"/>
  <c r="AF68" i="8"/>
  <c r="AF72" i="8"/>
  <c r="CR7" i="9"/>
  <c r="CR34" i="9"/>
  <c r="CR27" i="9"/>
  <c r="CR43" i="9"/>
  <c r="CR29" i="9"/>
  <c r="CR37" i="9"/>
  <c r="CR20" i="9"/>
  <c r="CR42" i="9"/>
  <c r="CR39" i="9"/>
  <c r="CR32" i="9"/>
  <c r="CR41" i="9"/>
  <c r="CR10" i="9"/>
  <c r="CR14" i="9"/>
  <c r="CR46" i="9"/>
  <c r="CR17" i="9"/>
  <c r="CR45" i="9"/>
  <c r="CR44" i="9"/>
  <c r="CR30" i="9"/>
  <c r="CR31" i="9"/>
  <c r="CR33" i="9"/>
  <c r="CR28" i="9"/>
  <c r="CR38" i="9"/>
  <c r="CR35" i="9"/>
  <c r="CR36" i="9"/>
  <c r="CR40" i="9"/>
  <c r="CR8" i="9"/>
  <c r="CR12" i="9"/>
  <c r="CR18" i="9"/>
  <c r="CR16" i="9"/>
  <c r="CR22" i="9"/>
  <c r="CR21" i="9"/>
  <c r="CR25" i="9"/>
  <c r="CR11" i="9"/>
  <c r="CR13" i="9"/>
  <c r="CR19" i="9"/>
  <c r="CR9" i="9"/>
  <c r="CR24" i="9"/>
  <c r="CR15" i="9"/>
  <c r="CR23" i="9"/>
  <c r="CR26" i="9"/>
  <c r="DQ43" i="11"/>
  <c r="DP43" i="11"/>
  <c r="AA23" i="10"/>
  <c r="AA26" i="10"/>
  <c r="AA20" i="10"/>
  <c r="AA35" i="10"/>
  <c r="AA18" i="10"/>
  <c r="AA14" i="10"/>
  <c r="AA46" i="10"/>
  <c r="P7" i="12"/>
  <c r="U7" i="12"/>
  <c r="L7" i="12"/>
  <c r="DK6" i="11"/>
  <c r="R7" i="12"/>
  <c r="A4" i="2"/>
  <c r="B1" i="11"/>
  <c r="D1" i="11"/>
  <c r="C1" i="11"/>
  <c r="BE24" i="12"/>
  <c r="DX23" i="11"/>
  <c r="BF24" i="12" s="1"/>
  <c r="H21" i="12"/>
  <c r="AR21" i="12" s="1"/>
  <c r="AR20" i="11"/>
  <c r="DO20" i="11"/>
  <c r="DJ20" i="11"/>
  <c r="H5" i="12"/>
  <c r="DJ4" i="11"/>
  <c r="AR4" i="11"/>
  <c r="DO4" i="11"/>
  <c r="H11" i="12"/>
  <c r="AR10" i="11"/>
  <c r="DJ10" i="11"/>
  <c r="DO10" i="11"/>
  <c r="H6" i="12"/>
  <c r="DJ5" i="11"/>
  <c r="AR5" i="11"/>
  <c r="DO5" i="11"/>
  <c r="Q63" i="8"/>
  <c r="Q58" i="8"/>
  <c r="Q65" i="8"/>
  <c r="Q56" i="8"/>
  <c r="Q61" i="8"/>
  <c r="Q60" i="8"/>
  <c r="Q62" i="8"/>
  <c r="Q67" i="8"/>
  <c r="DW23" i="11"/>
  <c r="BC24" i="12" s="1"/>
  <c r="DN23" i="11"/>
  <c r="AZ24" i="12"/>
  <c r="AA28" i="10"/>
  <c r="AA24" i="10"/>
  <c r="AA21" i="10"/>
  <c r="AA10" i="10"/>
  <c r="AA39" i="10"/>
  <c r="AA9" i="10"/>
  <c r="AA42" i="10"/>
  <c r="BD63" i="8"/>
  <c r="BD65" i="8"/>
  <c r="BD60" i="8"/>
  <c r="BD58" i="8"/>
  <c r="BD56" i="8"/>
  <c r="BD62" i="8"/>
  <c r="BD61" i="8"/>
  <c r="BD67" i="8"/>
  <c r="W7" i="12"/>
  <c r="Q7" i="12"/>
  <c r="DL6" i="11"/>
  <c r="J7" i="12"/>
  <c r="AR23" i="11"/>
  <c r="H19" i="12"/>
  <c r="AR19" i="12" s="1"/>
  <c r="DO18" i="11"/>
  <c r="DJ18" i="11"/>
  <c r="AR18" i="11"/>
  <c r="DP29" i="11"/>
  <c r="DQ29" i="11"/>
  <c r="AA44" i="10"/>
  <c r="H23" i="12"/>
  <c r="AR23" i="12" s="1"/>
  <c r="DO22" i="11"/>
  <c r="DJ22" i="11"/>
  <c r="AR22" i="11"/>
  <c r="H13" i="12"/>
  <c r="DO12" i="11"/>
  <c r="AR12" i="11"/>
  <c r="DJ12" i="11"/>
  <c r="H17" i="12"/>
  <c r="AR17" i="12" s="1"/>
  <c r="AR16" i="11"/>
  <c r="DJ16" i="11"/>
  <c r="DO16" i="11"/>
  <c r="CC13" i="9"/>
  <c r="CC25" i="9"/>
  <c r="CC36" i="9"/>
  <c r="CC18" i="9"/>
  <c r="CC22" i="9"/>
  <c r="CC40" i="9"/>
  <c r="CC15" i="9"/>
  <c r="CC17" i="9"/>
  <c r="CC39" i="9"/>
  <c r="CC41" i="9"/>
  <c r="CC45" i="9"/>
  <c r="CC38" i="9"/>
  <c r="CC32" i="9"/>
  <c r="CC44" i="9"/>
  <c r="CC29" i="9"/>
  <c r="CC14" i="9"/>
  <c r="CC42" i="9"/>
  <c r="CC27" i="9"/>
  <c r="CC20" i="9"/>
  <c r="CC8" i="9"/>
  <c r="CC12" i="9"/>
  <c r="CC33" i="9"/>
  <c r="CC30" i="9"/>
  <c r="CC46" i="9"/>
  <c r="CC28" i="9"/>
  <c r="CC35" i="9"/>
  <c r="CC16" i="9"/>
  <c r="CC7" i="9"/>
  <c r="CC37" i="9"/>
  <c r="CC34" i="9"/>
  <c r="CC31" i="9"/>
  <c r="CC43" i="9"/>
  <c r="CC10" i="9"/>
  <c r="CC19" i="9"/>
  <c r="CC21" i="9"/>
  <c r="CC11" i="9"/>
  <c r="CC23" i="9"/>
  <c r="CC24" i="9"/>
  <c r="CC9" i="9"/>
  <c r="CC26" i="9"/>
  <c r="DO23" i="11"/>
  <c r="BD84" i="8"/>
  <c r="AY84" i="8"/>
  <c r="T35" i="11" s="1"/>
  <c r="T36" i="12" s="1"/>
  <c r="AA84" i="8"/>
  <c r="L35" i="11" s="1"/>
  <c r="L49" i="11" s="1"/>
  <c r="EB1" i="11" s="1"/>
  <c r="I84" i="8"/>
  <c r="F35" i="11" s="1"/>
  <c r="F36" i="12" s="1"/>
  <c r="CW84" i="8"/>
  <c r="BY84" i="8"/>
  <c r="X84" i="8"/>
  <c r="K35" i="11" s="1"/>
  <c r="K36" i="12" s="1"/>
  <c r="DE84" i="8"/>
  <c r="CG84" i="8"/>
  <c r="BB84" i="8"/>
  <c r="U35" i="11" s="1"/>
  <c r="U36" i="12" s="1"/>
  <c r="CD84" i="8"/>
  <c r="CT84" i="8"/>
  <c r="CJ84" i="8"/>
  <c r="AO84" i="8"/>
  <c r="DL84" i="8"/>
  <c r="Z84" i="8"/>
  <c r="CV84" i="8"/>
  <c r="T84" i="8"/>
  <c r="K84" i="8"/>
  <c r="BE84" i="8"/>
  <c r="V35" i="11" s="1"/>
  <c r="V36" i="12" s="1"/>
  <c r="AG84" i="8"/>
  <c r="N35" i="11" s="1"/>
  <c r="N36" i="12" s="1"/>
  <c r="O84" i="8"/>
  <c r="H35" i="11" s="1"/>
  <c r="H36" i="12" s="1"/>
  <c r="DO84" i="8"/>
  <c r="CQ84" i="8"/>
  <c r="BS84" i="8"/>
  <c r="AJ84" i="8"/>
  <c r="O35" i="11" s="1"/>
  <c r="O36" i="12" s="1"/>
  <c r="H84" i="8"/>
  <c r="DI84" i="8"/>
  <c r="BM84" i="8"/>
  <c r="L84" i="8"/>
  <c r="G35" i="11" s="1"/>
  <c r="G36" i="12" s="1"/>
  <c r="CY84" i="8"/>
  <c r="BU84" i="8"/>
  <c r="AD84" i="8"/>
  <c r="M35" i="11" s="1"/>
  <c r="M36" i="12" s="1"/>
  <c r="DN84" i="8"/>
  <c r="DR84" i="8"/>
  <c r="DH84" i="8"/>
  <c r="BA84" i="8"/>
  <c r="BP84" i="8"/>
  <c r="BJ84" i="8"/>
  <c r="AR84" i="8"/>
  <c r="CB84" i="8"/>
  <c r="R84" i="8"/>
  <c r="I35" i="11" s="1"/>
  <c r="I36" i="12" s="1"/>
  <c r="AS84" i="8"/>
  <c r="R35" i="11" s="1"/>
  <c r="R36" i="12" s="1"/>
  <c r="DC84" i="8"/>
  <c r="BH84" i="8"/>
  <c r="W35" i="11" s="1"/>
  <c r="W36" i="12" s="1"/>
  <c r="CS84" i="8"/>
  <c r="BO84" i="8"/>
  <c r="DB84" i="8"/>
  <c r="DF84" i="8"/>
  <c r="E84" i="8"/>
  <c r="AP84" i="8"/>
  <c r="Q35" i="11" s="1"/>
  <c r="N84" i="8"/>
  <c r="W84" i="8"/>
  <c r="DT84" i="8"/>
  <c r="AF84" i="8"/>
  <c r="AI84" i="8"/>
  <c r="AM84" i="8"/>
  <c r="P35" i="11" s="1"/>
  <c r="P36" i="12" s="1"/>
  <c r="U84" i="8"/>
  <c r="J35" i="11" s="1"/>
  <c r="J36" i="12" s="1"/>
  <c r="CK84" i="8"/>
  <c r="AV84" i="8"/>
  <c r="S35" i="11" s="1"/>
  <c r="S36" i="12" s="1"/>
  <c r="DQ84" i="8"/>
  <c r="CM84" i="8"/>
  <c r="F84" i="8"/>
  <c r="E35" i="11" s="1"/>
  <c r="E36" i="12" s="1"/>
  <c r="CP84" i="8"/>
  <c r="CH84" i="8"/>
  <c r="Q84" i="8"/>
  <c r="AL84" i="8"/>
  <c r="AU84" i="8"/>
  <c r="BX84" i="8"/>
  <c r="C84" i="8"/>
  <c r="D35" i="11" s="1"/>
  <c r="D49" i="11" s="1"/>
  <c r="DT1" i="11" s="1"/>
  <c r="CE84" i="8"/>
  <c r="DK84" i="8"/>
  <c r="CA84" i="8"/>
  <c r="BR84" i="8"/>
  <c r="BV84" i="8"/>
  <c r="AC84" i="8"/>
  <c r="CN84" i="8"/>
  <c r="AX84" i="8"/>
  <c r="CZ84" i="8"/>
  <c r="BG84" i="8"/>
  <c r="AA11" i="10"/>
  <c r="AA17" i="10"/>
  <c r="AA25" i="10"/>
  <c r="AA19" i="10"/>
  <c r="AA16" i="10"/>
  <c r="AA33" i="10"/>
  <c r="AC63" i="8"/>
  <c r="AC58" i="8"/>
  <c r="AC60" i="8"/>
  <c r="AC65" i="8"/>
  <c r="AC62" i="8"/>
  <c r="AC61" i="8"/>
  <c r="AC67" i="8"/>
  <c r="AC56" i="8"/>
  <c r="CO31" i="9"/>
  <c r="CO44" i="9"/>
  <c r="CO17" i="9"/>
  <c r="CO41" i="9"/>
  <c r="CO34" i="9"/>
  <c r="CO39" i="9"/>
  <c r="CO27" i="9"/>
  <c r="CO16" i="9"/>
  <c r="CO7" i="9"/>
  <c r="CO18" i="9"/>
  <c r="CO29" i="9"/>
  <c r="CO45" i="9"/>
  <c r="CO38" i="9"/>
  <c r="CO40" i="9"/>
  <c r="CO32" i="9"/>
  <c r="CO33" i="9"/>
  <c r="CO14" i="9"/>
  <c r="CO42" i="9"/>
  <c r="CO35" i="9"/>
  <c r="CO28" i="9"/>
  <c r="CO8" i="9"/>
  <c r="CO37" i="9"/>
  <c r="CO30" i="9"/>
  <c r="CO46" i="9"/>
  <c r="CO36" i="9"/>
  <c r="CO43" i="9"/>
  <c r="CO20" i="9"/>
  <c r="CO10" i="9"/>
  <c r="CO12" i="9"/>
  <c r="CO19" i="9"/>
  <c r="CO25" i="9"/>
  <c r="CO23" i="9"/>
  <c r="CO24" i="9"/>
  <c r="CO21" i="9"/>
  <c r="CO11" i="9"/>
  <c r="CO13" i="9"/>
  <c r="CO22" i="9"/>
  <c r="CO15" i="9"/>
  <c r="CO9" i="9"/>
  <c r="CO26" i="9"/>
  <c r="S7" i="12"/>
  <c r="S49" i="11"/>
  <c r="EI1" i="11" s="1"/>
  <c r="S50" i="11"/>
  <c r="S45" i="11"/>
  <c r="BL1" i="11" s="1"/>
  <c r="V7" i="12"/>
  <c r="V50" i="11"/>
  <c r="V49" i="11"/>
  <c r="EL1" i="11" s="1"/>
  <c r="V45" i="11"/>
  <c r="BO1" i="11" s="1"/>
  <c r="O7" i="12"/>
  <c r="M7" i="12"/>
  <c r="GF1" i="11"/>
  <c r="L28" i="12"/>
  <c r="DK27" i="11"/>
  <c r="DN27" i="11" s="1"/>
  <c r="D28" i="12"/>
  <c r="DO27" i="11"/>
  <c r="DJ27" i="11"/>
  <c r="AR27" i="11"/>
  <c r="DY29" i="11" l="1"/>
  <c r="DM27" i="11"/>
  <c r="DU7" i="11"/>
  <c r="BD8" i="12" s="1"/>
  <c r="BA15" i="12"/>
  <c r="DM29" i="11"/>
  <c r="O49" i="11"/>
  <c r="EE1" i="11" s="1"/>
  <c r="DX18" i="11"/>
  <c r="BF19" i="12" s="1"/>
  <c r="DM8" i="11"/>
  <c r="DT8" i="11" s="1"/>
  <c r="AY9" i="12" s="1"/>
  <c r="DY8" i="11"/>
  <c r="DQ8" i="11" s="1"/>
  <c r="BB9" i="12" s="1"/>
  <c r="DX8" i="11"/>
  <c r="BF9" i="12" s="1"/>
  <c r="BE9" i="12"/>
  <c r="DY27" i="11"/>
  <c r="M49" i="11"/>
  <c r="EC1" i="11" s="1"/>
  <c r="DM34" i="11"/>
  <c r="DU11" i="11"/>
  <c r="BD12" i="12" s="1"/>
  <c r="BA12" i="12"/>
  <c r="O45" i="11"/>
  <c r="BH1" i="11" s="1"/>
  <c r="AR18" i="12"/>
  <c r="BA19" i="12"/>
  <c r="DU18" i="11"/>
  <c r="BD19" i="12" s="1"/>
  <c r="AZ19" i="12"/>
  <c r="DW18" i="11"/>
  <c r="BC19" i="12" s="1"/>
  <c r="AS34" i="11"/>
  <c r="DP34" i="11"/>
  <c r="DQ34" i="11"/>
  <c r="AZ13" i="12"/>
  <c r="DN12" i="11"/>
  <c r="DM12" i="11" s="1"/>
  <c r="DW12" i="11"/>
  <c r="BC13" i="12" s="1"/>
  <c r="AW8" i="11"/>
  <c r="W49" i="11"/>
  <c r="EM1" i="11" s="1"/>
  <c r="AT8" i="11"/>
  <c r="AT9" i="12" s="1"/>
  <c r="M50" i="11"/>
  <c r="O50" i="11"/>
  <c r="AR13" i="12"/>
  <c r="AR6" i="12"/>
  <c r="AR11" i="12"/>
  <c r="U50" i="11"/>
  <c r="AR10" i="12"/>
  <c r="DY43" i="11"/>
  <c r="AR16" i="12"/>
  <c r="F50" i="11"/>
  <c r="DX10" i="11"/>
  <c r="BF11" i="12" s="1"/>
  <c r="BE11" i="12"/>
  <c r="DW20" i="11"/>
  <c r="BC21" i="12" s="1"/>
  <c r="DN20" i="11"/>
  <c r="DU20" i="11" s="1"/>
  <c r="BD21" i="12" s="1"/>
  <c r="AZ11" i="12"/>
  <c r="DN10" i="11"/>
  <c r="DM10" i="11" s="1"/>
  <c r="DW10" i="11"/>
  <c r="BC11" i="12" s="1"/>
  <c r="DX12" i="11"/>
  <c r="BF13" i="12" s="1"/>
  <c r="BE13" i="12"/>
  <c r="M45" i="11"/>
  <c r="BF1" i="11" s="1"/>
  <c r="AU9" i="12"/>
  <c r="AR14" i="12"/>
  <c r="DY34" i="11"/>
  <c r="BE18" i="12"/>
  <c r="DX17" i="11"/>
  <c r="BF18" i="12" s="1"/>
  <c r="DN17" i="11"/>
  <c r="DM17" i="11" s="1"/>
  <c r="AZ18" i="12"/>
  <c r="BE16" i="12"/>
  <c r="DX15" i="11"/>
  <c r="BF16" i="12" s="1"/>
  <c r="BE14" i="12"/>
  <c r="DX13" i="11"/>
  <c r="BF14" i="12" s="1"/>
  <c r="BE10" i="12"/>
  <c r="DX9" i="11"/>
  <c r="BF10" i="12" s="1"/>
  <c r="BE6" i="12"/>
  <c r="DX5" i="11"/>
  <c r="BF6" i="12" s="1"/>
  <c r="BE5" i="12"/>
  <c r="DX4" i="11"/>
  <c r="BF5" i="12" s="1"/>
  <c r="DN15" i="11"/>
  <c r="DM15" i="11" s="1"/>
  <c r="AZ16" i="12"/>
  <c r="AZ14" i="12"/>
  <c r="DN13" i="11"/>
  <c r="DM13" i="11" s="1"/>
  <c r="DW9" i="11"/>
  <c r="BC10" i="12" s="1"/>
  <c r="AZ10" i="12"/>
  <c r="DN9" i="11"/>
  <c r="DM9" i="11" s="1"/>
  <c r="DN5" i="11"/>
  <c r="DM5" i="11" s="1"/>
  <c r="AZ6" i="12"/>
  <c r="DN4" i="11"/>
  <c r="DM4" i="11" s="1"/>
  <c r="AZ5" i="12"/>
  <c r="V46" i="12"/>
  <c r="V52" i="12"/>
  <c r="V53" i="12"/>
  <c r="Q36" i="12"/>
  <c r="Q52" i="12" s="1"/>
  <c r="DL35" i="11"/>
  <c r="BM26" i="9"/>
  <c r="BL26" i="9" s="1"/>
  <c r="BP26" i="9"/>
  <c r="BO26" i="9" s="1"/>
  <c r="BP46" i="9"/>
  <c r="BO46" i="9" s="1"/>
  <c r="BM46" i="9"/>
  <c r="BL46" i="9" s="1"/>
  <c r="BM14" i="9"/>
  <c r="BL14" i="9" s="1"/>
  <c r="BP14" i="9"/>
  <c r="BO14" i="9" s="1"/>
  <c r="AS16" i="11"/>
  <c r="AS17" i="12" s="1"/>
  <c r="AU13" i="12"/>
  <c r="DV12" i="11"/>
  <c r="AX13" i="12" s="1"/>
  <c r="DY12" i="11"/>
  <c r="DM18" i="11"/>
  <c r="AW18" i="11"/>
  <c r="AT18" i="11"/>
  <c r="AT19" i="12" s="1"/>
  <c r="AT23" i="11"/>
  <c r="AT24" i="12" s="1"/>
  <c r="AW23" i="11"/>
  <c r="DM23" i="11"/>
  <c r="J52" i="12"/>
  <c r="J46" i="12"/>
  <c r="J53" i="12"/>
  <c r="DV5" i="11"/>
  <c r="AX6" i="12" s="1"/>
  <c r="AU6" i="12"/>
  <c r="DY5" i="11"/>
  <c r="AT4" i="11"/>
  <c r="AT5" i="12" s="1"/>
  <c r="AW4" i="11"/>
  <c r="DV20" i="11"/>
  <c r="AX21" i="12" s="1"/>
  <c r="AU21" i="12"/>
  <c r="DY20" i="11"/>
  <c r="R50" i="11"/>
  <c r="AS7" i="11"/>
  <c r="AS8" i="12" s="1"/>
  <c r="DM14" i="11"/>
  <c r="AW14" i="11"/>
  <c r="AT14" i="11"/>
  <c r="AT15" i="12" s="1"/>
  <c r="N46" i="12"/>
  <c r="N52" i="12"/>
  <c r="N53" i="12"/>
  <c r="AW15" i="11"/>
  <c r="AT15" i="11"/>
  <c r="AT16" i="12" s="1"/>
  <c r="I52" i="12"/>
  <c r="I53" i="12"/>
  <c r="I46" i="12"/>
  <c r="G53" i="12"/>
  <c r="G52" i="12"/>
  <c r="G46" i="12"/>
  <c r="E46" i="12"/>
  <c r="E53" i="12"/>
  <c r="E52" i="12"/>
  <c r="K52" i="12"/>
  <c r="K46" i="12"/>
  <c r="K53" i="12"/>
  <c r="AS27" i="11"/>
  <c r="DQ27" i="11"/>
  <c r="DP27" i="11"/>
  <c r="DO35" i="11"/>
  <c r="DJ35" i="11"/>
  <c r="AR35" i="11"/>
  <c r="D36" i="12"/>
  <c r="D53" i="12" s="1"/>
  <c r="BM9" i="9"/>
  <c r="BL9" i="9" s="1"/>
  <c r="BP9" i="9"/>
  <c r="BO9" i="9" s="1"/>
  <c r="BM21" i="9"/>
  <c r="BL21" i="9" s="1"/>
  <c r="BP21" i="9"/>
  <c r="BO21" i="9" s="1"/>
  <c r="BM31" i="9"/>
  <c r="BL31" i="9" s="1"/>
  <c r="BP31" i="9"/>
  <c r="BO31" i="9" s="1"/>
  <c r="BM16" i="9"/>
  <c r="BL16" i="9" s="1"/>
  <c r="BP16" i="9"/>
  <c r="BO16" i="9" s="1"/>
  <c r="BM30" i="9"/>
  <c r="BL30" i="9" s="1"/>
  <c r="BP30" i="9"/>
  <c r="BO30" i="9" s="1"/>
  <c r="BP20" i="9"/>
  <c r="BO20" i="9" s="1"/>
  <c r="BM20" i="9"/>
  <c r="BL20" i="9" s="1"/>
  <c r="BM29" i="9"/>
  <c r="BL29" i="9" s="1"/>
  <c r="BP29" i="9"/>
  <c r="BO29" i="9" s="1"/>
  <c r="BP45" i="9"/>
  <c r="BO45" i="9" s="1"/>
  <c r="BM45" i="9"/>
  <c r="BL45" i="9" s="1"/>
  <c r="BM15" i="9"/>
  <c r="BL15" i="9" s="1"/>
  <c r="BP15" i="9"/>
  <c r="BO15" i="9" s="1"/>
  <c r="BP36" i="9"/>
  <c r="BO36" i="9" s="1"/>
  <c r="BM36" i="9"/>
  <c r="BL36" i="9" s="1"/>
  <c r="DY16" i="11"/>
  <c r="AU17" i="12"/>
  <c r="DV16" i="11"/>
  <c r="AX17" i="12" s="1"/>
  <c r="AW12" i="11"/>
  <c r="AT12" i="11"/>
  <c r="AT13" i="12" s="1"/>
  <c r="DV22" i="11"/>
  <c r="AX23" i="12" s="1"/>
  <c r="AU23" i="12"/>
  <c r="DY22" i="11"/>
  <c r="DV18" i="11"/>
  <c r="AX19" i="12" s="1"/>
  <c r="AU19" i="12"/>
  <c r="DY18" i="11"/>
  <c r="DQ18" i="11" s="1"/>
  <c r="BB19" i="12" s="1"/>
  <c r="J45" i="11"/>
  <c r="BC1" i="11" s="1"/>
  <c r="Q49" i="11"/>
  <c r="EG1" i="11" s="1"/>
  <c r="Q53" i="12"/>
  <c r="W50" i="11"/>
  <c r="H49" i="11"/>
  <c r="DX1" i="11" s="1"/>
  <c r="DQ20" i="11"/>
  <c r="BB21" i="12" s="1"/>
  <c r="AS20" i="11"/>
  <c r="AS21" i="12" s="1"/>
  <c r="R45" i="11"/>
  <c r="BK1" i="11" s="1"/>
  <c r="L45" i="11"/>
  <c r="BE1" i="11" s="1"/>
  <c r="U45" i="11"/>
  <c r="BN1" i="11" s="1"/>
  <c r="P49" i="11"/>
  <c r="EF1" i="11" s="1"/>
  <c r="DY9" i="11"/>
  <c r="DQ9" i="11" s="1"/>
  <c r="BB10" i="12" s="1"/>
  <c r="DV9" i="11"/>
  <c r="AX10" i="12" s="1"/>
  <c r="AU10" i="12"/>
  <c r="AS11" i="11"/>
  <c r="AS12" i="12" s="1"/>
  <c r="AU20" i="12"/>
  <c r="DV19" i="11"/>
  <c r="AX20" i="12" s="1"/>
  <c r="DY19" i="11"/>
  <c r="T45" i="11"/>
  <c r="BM1" i="11" s="1"/>
  <c r="N49" i="11"/>
  <c r="ED1" i="11" s="1"/>
  <c r="AU16" i="12"/>
  <c r="DY15" i="11"/>
  <c r="DV15" i="11"/>
  <c r="AX16" i="12" s="1"/>
  <c r="AW17" i="11"/>
  <c r="AT17" i="11"/>
  <c r="AT18" i="12" s="1"/>
  <c r="I45" i="11"/>
  <c r="BB1" i="11" s="1"/>
  <c r="G50" i="11"/>
  <c r="E50" i="11"/>
  <c r="K45" i="11"/>
  <c r="BD1" i="11" s="1"/>
  <c r="D45" i="11"/>
  <c r="AV1" i="11" s="1"/>
  <c r="DY6" i="11"/>
  <c r="DV6" i="11"/>
  <c r="AX7" i="12" s="1"/>
  <c r="AU7" i="12"/>
  <c r="F49" i="11"/>
  <c r="DV1" i="11" s="1"/>
  <c r="M53" i="12"/>
  <c r="M52" i="12"/>
  <c r="M46" i="12"/>
  <c r="BP43" i="9"/>
  <c r="BO43" i="9" s="1"/>
  <c r="BM43" i="9"/>
  <c r="BL43" i="9" s="1"/>
  <c r="BM24" i="9"/>
  <c r="BL24" i="9" s="1"/>
  <c r="BP24" i="9"/>
  <c r="BO24" i="9" s="1"/>
  <c r="BP19" i="9"/>
  <c r="BO19" i="9" s="1"/>
  <c r="BM19" i="9"/>
  <c r="BL19" i="9" s="1"/>
  <c r="BM34" i="9"/>
  <c r="BL34" i="9" s="1"/>
  <c r="BP34" i="9"/>
  <c r="BO34" i="9" s="1"/>
  <c r="BP35" i="9"/>
  <c r="BO35" i="9" s="1"/>
  <c r="BM35" i="9"/>
  <c r="BL35" i="9" s="1"/>
  <c r="BP33" i="9"/>
  <c r="BO33" i="9" s="1"/>
  <c r="BM33" i="9"/>
  <c r="BL33" i="9" s="1"/>
  <c r="BM27" i="9"/>
  <c r="BL27" i="9" s="1"/>
  <c r="BP27" i="9"/>
  <c r="BO27" i="9" s="1"/>
  <c r="BM44" i="9"/>
  <c r="BL44" i="9" s="1"/>
  <c r="BP44" i="9"/>
  <c r="BO44" i="9" s="1"/>
  <c r="BP41" i="9"/>
  <c r="BO41" i="9" s="1"/>
  <c r="BM41" i="9"/>
  <c r="BL41" i="9" s="1"/>
  <c r="BM40" i="9"/>
  <c r="BL40" i="9" s="1"/>
  <c r="BP40" i="9"/>
  <c r="BO40" i="9" s="1"/>
  <c r="BP25" i="9"/>
  <c r="BO25" i="9" s="1"/>
  <c r="BM25" i="9"/>
  <c r="BL25" i="9" s="1"/>
  <c r="AT16" i="11"/>
  <c r="AT17" i="12" s="1"/>
  <c r="AW16" i="11"/>
  <c r="DM16" i="11"/>
  <c r="AS12" i="11"/>
  <c r="AS13" i="12" s="1"/>
  <c r="DQ12" i="11"/>
  <c r="BB13" i="12" s="1"/>
  <c r="AS22" i="11"/>
  <c r="AS23" i="12" s="1"/>
  <c r="DQ22" i="11"/>
  <c r="BB23" i="12" s="1"/>
  <c r="AS18" i="11"/>
  <c r="AS19" i="12" s="1"/>
  <c r="J50" i="11"/>
  <c r="DX6" i="11"/>
  <c r="BF7" i="12" s="1"/>
  <c r="BE7" i="12"/>
  <c r="W45" i="11"/>
  <c r="BP1" i="11" s="1"/>
  <c r="AS5" i="11"/>
  <c r="AS6" i="12" s="1"/>
  <c r="AS10" i="11"/>
  <c r="AS11" i="12" s="1"/>
  <c r="H45" i="11"/>
  <c r="BA1" i="11" s="1"/>
  <c r="H50" i="11"/>
  <c r="AW20" i="11"/>
  <c r="AT20" i="11"/>
  <c r="AT21" i="12" s="1"/>
  <c r="R49" i="11"/>
  <c r="EH1" i="11" s="1"/>
  <c r="U49" i="11"/>
  <c r="EK1" i="11" s="1"/>
  <c r="P50" i="11"/>
  <c r="AU22" i="12"/>
  <c r="DV21" i="11"/>
  <c r="AX22" i="12" s="1"/>
  <c r="DY21" i="11"/>
  <c r="DP21" i="11" s="1"/>
  <c r="AW22" i="12" s="1"/>
  <c r="DM7" i="11"/>
  <c r="AW7" i="11"/>
  <c r="AT7" i="11"/>
  <c r="AT8" i="12" s="1"/>
  <c r="DY13" i="11"/>
  <c r="DV13" i="11"/>
  <c r="AX14" i="12" s="1"/>
  <c r="AU14" i="12"/>
  <c r="AT9" i="11"/>
  <c r="AT10" i="12" s="1"/>
  <c r="AW9" i="11"/>
  <c r="DY11" i="11"/>
  <c r="DV11" i="11"/>
  <c r="AX12" i="12" s="1"/>
  <c r="AU12" i="12"/>
  <c r="DQ19" i="11"/>
  <c r="BB20" i="12" s="1"/>
  <c r="AS19" i="11"/>
  <c r="AS20" i="12" s="1"/>
  <c r="AU15" i="12"/>
  <c r="DY14" i="11"/>
  <c r="DQ14" i="11" s="1"/>
  <c r="BB15" i="12" s="1"/>
  <c r="DV14" i="11"/>
  <c r="AX15" i="12" s="1"/>
  <c r="T50" i="11"/>
  <c r="N45" i="11"/>
  <c r="BG1" i="11" s="1"/>
  <c r="DY17" i="11"/>
  <c r="DV17" i="11"/>
  <c r="AX18" i="12" s="1"/>
  <c r="AU18" i="12"/>
  <c r="I49" i="11"/>
  <c r="DY1" i="11" s="1"/>
  <c r="G45" i="11"/>
  <c r="AZ1" i="11" s="1"/>
  <c r="E49" i="11"/>
  <c r="DU1" i="11" s="1"/>
  <c r="K50" i="11"/>
  <c r="AW6" i="11"/>
  <c r="AT6" i="11"/>
  <c r="AT7" i="12" s="1"/>
  <c r="D50" i="11"/>
  <c r="F45" i="11"/>
  <c r="AX1" i="11" s="1"/>
  <c r="O52" i="12"/>
  <c r="O46" i="12"/>
  <c r="O53" i="12"/>
  <c r="S53" i="12"/>
  <c r="S52" i="12"/>
  <c r="S46" i="12"/>
  <c r="L36" i="12"/>
  <c r="L46" i="12" s="1"/>
  <c r="DK35" i="11"/>
  <c r="DN35" i="11" s="1"/>
  <c r="BP11" i="9"/>
  <c r="BO11" i="9" s="1"/>
  <c r="BM11" i="9"/>
  <c r="BL11" i="9" s="1"/>
  <c r="BP7" i="9"/>
  <c r="BO7" i="9" s="1"/>
  <c r="BM7" i="9"/>
  <c r="BL7" i="9" s="1"/>
  <c r="BP8" i="9"/>
  <c r="BO8" i="9" s="1"/>
  <c r="BM8" i="9"/>
  <c r="BL8" i="9" s="1"/>
  <c r="BM38" i="9"/>
  <c r="BL38" i="9" s="1"/>
  <c r="BP38" i="9"/>
  <c r="BO38" i="9" s="1"/>
  <c r="BM17" i="9"/>
  <c r="BL17" i="9" s="1"/>
  <c r="BP17" i="9"/>
  <c r="BO17" i="9" s="1"/>
  <c r="BP18" i="9"/>
  <c r="BO18" i="9" s="1"/>
  <c r="BM18" i="9"/>
  <c r="BL18" i="9" s="1"/>
  <c r="DM22" i="11"/>
  <c r="AW22" i="11"/>
  <c r="AT22" i="11"/>
  <c r="AT23" i="12" s="1"/>
  <c r="Q50" i="11"/>
  <c r="DU23" i="11"/>
  <c r="BD24" i="12" s="1"/>
  <c r="BA24" i="12"/>
  <c r="AW10" i="11"/>
  <c r="AT10" i="11"/>
  <c r="AT11" i="12" s="1"/>
  <c r="H53" i="12"/>
  <c r="AR5" i="12"/>
  <c r="H46" i="12"/>
  <c r="H52" i="12"/>
  <c r="DH23" i="11"/>
  <c r="DH8" i="11"/>
  <c r="DH17" i="11"/>
  <c r="DH6" i="11"/>
  <c r="DH25" i="11"/>
  <c r="DH29" i="11"/>
  <c r="DH35" i="11"/>
  <c r="DH42" i="11"/>
  <c r="DH21" i="11"/>
  <c r="DH27" i="11"/>
  <c r="DH12" i="11"/>
  <c r="DH43" i="11"/>
  <c r="DH9" i="11"/>
  <c r="DH36" i="11"/>
  <c r="DH38" i="11"/>
  <c r="DH13" i="11"/>
  <c r="DH18" i="11"/>
  <c r="DH40" i="11"/>
  <c r="DH31" i="11"/>
  <c r="DH16" i="11"/>
  <c r="DH5" i="11"/>
  <c r="DH32" i="11"/>
  <c r="DH39" i="11"/>
  <c r="CG2" i="11"/>
  <c r="DH10" i="11"/>
  <c r="DH22" i="11"/>
  <c r="DH11" i="11"/>
  <c r="DH14" i="11"/>
  <c r="DH26" i="11"/>
  <c r="DH20" i="11"/>
  <c r="DH30" i="11"/>
  <c r="DH4" i="11"/>
  <c r="DH15" i="11"/>
  <c r="DH28" i="11"/>
  <c r="DH41" i="11"/>
  <c r="DH24" i="11"/>
  <c r="DH37" i="11"/>
  <c r="DH33" i="11"/>
  <c r="DH7" i="11"/>
  <c r="DH34" i="11"/>
  <c r="DH19" i="11"/>
  <c r="L50" i="11"/>
  <c r="P52" i="12"/>
  <c r="P46" i="12"/>
  <c r="P53" i="12"/>
  <c r="DQ21" i="11"/>
  <c r="BB22" i="12" s="1"/>
  <c r="AS21" i="11"/>
  <c r="AS22" i="12" s="1"/>
  <c r="AS13" i="11"/>
  <c r="AS14" i="12" s="1"/>
  <c r="DY23" i="11"/>
  <c r="DV23" i="11"/>
  <c r="AX24" i="12" s="1"/>
  <c r="AU24" i="12"/>
  <c r="T52" i="12"/>
  <c r="T46" i="12"/>
  <c r="T53" i="12"/>
  <c r="AS23" i="11"/>
  <c r="AS24" i="12" s="1"/>
  <c r="DP23" i="11"/>
  <c r="AW24" i="12" s="1"/>
  <c r="BP23" i="9"/>
  <c r="BO23" i="9" s="1"/>
  <c r="BM23" i="9"/>
  <c r="BL23" i="9" s="1"/>
  <c r="BP10" i="9"/>
  <c r="BO10" i="9" s="1"/>
  <c r="BM10" i="9"/>
  <c r="BL10" i="9" s="1"/>
  <c r="BM37" i="9"/>
  <c r="BL37" i="9" s="1"/>
  <c r="BP37" i="9"/>
  <c r="BO37" i="9" s="1"/>
  <c r="BM28" i="9"/>
  <c r="BL28" i="9" s="1"/>
  <c r="BP28" i="9"/>
  <c r="BO28" i="9" s="1"/>
  <c r="BP12" i="9"/>
  <c r="BO12" i="9" s="1"/>
  <c r="BM12" i="9"/>
  <c r="BL12" i="9" s="1"/>
  <c r="BM42" i="9"/>
  <c r="BL42" i="9" s="1"/>
  <c r="BP42" i="9"/>
  <c r="BO42" i="9" s="1"/>
  <c r="BP32" i="9"/>
  <c r="BO32" i="9" s="1"/>
  <c r="BM32" i="9"/>
  <c r="BL32" i="9" s="1"/>
  <c r="BM39" i="9"/>
  <c r="BL39" i="9" s="1"/>
  <c r="BP39" i="9"/>
  <c r="BO39" i="9" s="1"/>
  <c r="BM22" i="9"/>
  <c r="BL22" i="9" s="1"/>
  <c r="BP22" i="9"/>
  <c r="BO22" i="9" s="1"/>
  <c r="BM13" i="9"/>
  <c r="BL13" i="9" s="1"/>
  <c r="BP13" i="9"/>
  <c r="BO13" i="9" s="1"/>
  <c r="J49" i="11"/>
  <c r="DZ1" i="11" s="1"/>
  <c r="Q45" i="11"/>
  <c r="BJ1" i="11" s="1"/>
  <c r="W53" i="12"/>
  <c r="W52" i="12"/>
  <c r="W46" i="12"/>
  <c r="AA8" i="10"/>
  <c r="AT5" i="11"/>
  <c r="AT6" i="12" s="1"/>
  <c r="AW5" i="11"/>
  <c r="AU11" i="12"/>
  <c r="DV10" i="11"/>
  <c r="AX11" i="12" s="1"/>
  <c r="DY10" i="11"/>
  <c r="AS4" i="11"/>
  <c r="DY4" i="11"/>
  <c r="AU5" i="12"/>
  <c r="DV4" i="11"/>
  <c r="AX5" i="12" s="1"/>
  <c r="R46" i="12"/>
  <c r="R53" i="12"/>
  <c r="R52" i="12"/>
  <c r="DN6" i="11"/>
  <c r="DW6" i="11"/>
  <c r="BC7" i="12" s="1"/>
  <c r="AZ7" i="12"/>
  <c r="U52" i="12"/>
  <c r="U46" i="12"/>
  <c r="U53" i="12"/>
  <c r="P45" i="11"/>
  <c r="BI1" i="11" s="1"/>
  <c r="AT21" i="11"/>
  <c r="AT22" i="12" s="1"/>
  <c r="AW21" i="11"/>
  <c r="DM21" i="11"/>
  <c r="DY7" i="11"/>
  <c r="DQ7" i="11" s="1"/>
  <c r="BB8" i="12" s="1"/>
  <c r="AU8" i="12"/>
  <c r="DV7" i="11"/>
  <c r="AX8" i="12" s="1"/>
  <c r="AT13" i="11"/>
  <c r="AT14" i="12" s="1"/>
  <c r="AW13" i="11"/>
  <c r="AS9" i="11"/>
  <c r="AS10" i="12" s="1"/>
  <c r="AW11" i="11"/>
  <c r="AT11" i="11"/>
  <c r="AT12" i="12" s="1"/>
  <c r="DM11" i="11"/>
  <c r="DM19" i="11"/>
  <c r="AW19" i="11"/>
  <c r="AT19" i="11"/>
  <c r="AT20" i="12" s="1"/>
  <c r="AS14" i="11"/>
  <c r="AS15" i="12" s="1"/>
  <c r="T49" i="11"/>
  <c r="EJ1" i="11" s="1"/>
  <c r="N50" i="11"/>
  <c r="AS15" i="11"/>
  <c r="AS16" i="12" s="1"/>
  <c r="AS17" i="11"/>
  <c r="AS18" i="12" s="1"/>
  <c r="I50" i="11"/>
  <c r="G49" i="11"/>
  <c r="DW1" i="11" s="1"/>
  <c r="E45" i="11"/>
  <c r="AW1" i="11" s="1"/>
  <c r="K49" i="11"/>
  <c r="EA1" i="11" s="1"/>
  <c r="AS6" i="11"/>
  <c r="AS7" i="12" s="1"/>
  <c r="AR7" i="12"/>
  <c r="D46" i="12"/>
  <c r="F46" i="12"/>
  <c r="F52" i="12"/>
  <c r="F53" i="12"/>
  <c r="DP18" i="11" l="1"/>
  <c r="AW19" i="12" s="1"/>
  <c r="DP9" i="11"/>
  <c r="AW10" i="12" s="1"/>
  <c r="L53" i="12"/>
  <c r="Q46" i="12"/>
  <c r="AV9" i="12"/>
  <c r="DR8" i="11"/>
  <c r="DS8" i="11"/>
  <c r="DP8" i="11"/>
  <c r="AW9" i="12" s="1"/>
  <c r="DQ5" i="11"/>
  <c r="BB6" i="12" s="1"/>
  <c r="DQ4" i="11"/>
  <c r="BB5" i="12" s="1"/>
  <c r="L52" i="12"/>
  <c r="DQ6" i="11"/>
  <c r="BB7" i="12" s="1"/>
  <c r="BA11" i="12"/>
  <c r="DU10" i="11"/>
  <c r="BD11" i="12" s="1"/>
  <c r="BA13" i="12"/>
  <c r="DU12" i="11"/>
  <c r="BD13" i="12" s="1"/>
  <c r="DQ13" i="11"/>
  <c r="BB14" i="12" s="1"/>
  <c r="D52" i="12"/>
  <c r="DQ15" i="11"/>
  <c r="BB16" i="12" s="1"/>
  <c r="DP10" i="11"/>
  <c r="AW11" i="12" s="1"/>
  <c r="DM20" i="11"/>
  <c r="DP20" i="11" s="1"/>
  <c r="AW21" i="12" s="1"/>
  <c r="DP17" i="11"/>
  <c r="AW18" i="12" s="1"/>
  <c r="DQ17" i="11"/>
  <c r="BB18" i="12" s="1"/>
  <c r="DU17" i="11"/>
  <c r="BD18" i="12" s="1"/>
  <c r="BA18" i="12"/>
  <c r="DP15" i="11"/>
  <c r="AW16" i="12" s="1"/>
  <c r="DP14" i="11"/>
  <c r="AW15" i="12" s="1"/>
  <c r="DP12" i="11"/>
  <c r="AW13" i="12" s="1"/>
  <c r="BA16" i="12"/>
  <c r="DU15" i="11"/>
  <c r="BD16" i="12" s="1"/>
  <c r="BA14" i="12"/>
  <c r="DU13" i="11"/>
  <c r="BD14" i="12" s="1"/>
  <c r="BA10" i="12"/>
  <c r="DU9" i="11"/>
  <c r="BD10" i="12" s="1"/>
  <c r="BA6" i="12"/>
  <c r="DU5" i="11"/>
  <c r="BD6" i="12" s="1"/>
  <c r="DU4" i="11"/>
  <c r="BD5" i="12" s="1"/>
  <c r="BA5" i="12"/>
  <c r="AV20" i="12"/>
  <c r="DT19" i="11"/>
  <c r="AY20" i="12" s="1"/>
  <c r="AV14" i="12"/>
  <c r="DT13" i="11"/>
  <c r="AY14" i="12" s="1"/>
  <c r="DR23" i="11"/>
  <c r="DS23" i="11"/>
  <c r="DT11" i="11"/>
  <c r="AY12" i="12" s="1"/>
  <c r="AV12" i="12"/>
  <c r="BA7" i="12"/>
  <c r="DU6" i="11"/>
  <c r="BD7" i="12" s="1"/>
  <c r="AS5" i="12"/>
  <c r="DQ23" i="11"/>
  <c r="BB24" i="12" s="1"/>
  <c r="DS11" i="11"/>
  <c r="DR11" i="11"/>
  <c r="DT16" i="11"/>
  <c r="AY17" i="12" s="1"/>
  <c r="AV17" i="12"/>
  <c r="DP11" i="11"/>
  <c r="AW12" i="12" s="1"/>
  <c r="DM35" i="11"/>
  <c r="AV15" i="12"/>
  <c r="DT14" i="11"/>
  <c r="AY15" i="12" s="1"/>
  <c r="DT10" i="11"/>
  <c r="AY11" i="12" s="1"/>
  <c r="AV11" i="12"/>
  <c r="AV23" i="12"/>
  <c r="DT22" i="11"/>
  <c r="AY23" i="12" s="1"/>
  <c r="DM6" i="11"/>
  <c r="DR6" i="11" s="1"/>
  <c r="DR17" i="11"/>
  <c r="DS17" i="11"/>
  <c r="DR14" i="11"/>
  <c r="DS14" i="11"/>
  <c r="AV8" i="12"/>
  <c r="DT7" i="11"/>
  <c r="AY8" i="12" s="1"/>
  <c r="DT20" i="11"/>
  <c r="AY21" i="12" s="1"/>
  <c r="AV21" i="12"/>
  <c r="DQ10" i="11"/>
  <c r="BB11" i="12" s="1"/>
  <c r="DR15" i="11"/>
  <c r="DS15" i="11"/>
  <c r="DY35" i="11"/>
  <c r="DT15" i="11"/>
  <c r="AY16" i="12" s="1"/>
  <c r="AV16" i="12"/>
  <c r="DP7" i="11"/>
  <c r="AW8" i="12" s="1"/>
  <c r="DR20" i="11"/>
  <c r="DS20" i="11"/>
  <c r="DT4" i="11"/>
  <c r="AY5" i="12" s="1"/>
  <c r="AV5" i="12"/>
  <c r="AV24" i="12"/>
  <c r="DT23" i="11"/>
  <c r="AY24" i="12" s="1"/>
  <c r="DR4" i="11"/>
  <c r="DS4" i="11"/>
  <c r="DT5" i="11"/>
  <c r="AY6" i="12" s="1"/>
  <c r="AV6" i="12"/>
  <c r="BL6" i="9"/>
  <c r="DS13" i="11"/>
  <c r="DR13" i="11"/>
  <c r="DR21" i="11"/>
  <c r="DS21" i="11"/>
  <c r="DP5" i="11"/>
  <c r="AW6" i="12" s="1"/>
  <c r="AV18" i="12"/>
  <c r="DT17" i="11"/>
  <c r="AY18" i="12" s="1"/>
  <c r="DR22" i="11"/>
  <c r="DS22" i="11"/>
  <c r="AV13" i="12"/>
  <c r="DT12" i="11"/>
  <c r="AY13" i="12" s="1"/>
  <c r="DS16" i="11"/>
  <c r="DR16" i="11"/>
  <c r="AS35" i="11"/>
  <c r="AS47" i="11" s="1"/>
  <c r="DQ35" i="11"/>
  <c r="DP35" i="11"/>
  <c r="DT18" i="11"/>
  <c r="AY19" i="12" s="1"/>
  <c r="AV19" i="12"/>
  <c r="DP16" i="11"/>
  <c r="AW17" i="12" s="1"/>
  <c r="DS7" i="11"/>
  <c r="DR7" i="11"/>
  <c r="DS10" i="11"/>
  <c r="DR10" i="11"/>
  <c r="DT21" i="11"/>
  <c r="AY22" i="12" s="1"/>
  <c r="AV22" i="12"/>
  <c r="DP4" i="11"/>
  <c r="DP13" i="11"/>
  <c r="AW14" i="12" s="1"/>
  <c r="BO6" i="9"/>
  <c r="DP19" i="11"/>
  <c r="AW20" i="12" s="1"/>
  <c r="AV10" i="12"/>
  <c r="DT9" i="11"/>
  <c r="AY10" i="12" s="1"/>
  <c r="DP22" i="11"/>
  <c r="AW23" i="12" s="1"/>
  <c r="DS6" i="11"/>
  <c r="DS19" i="11"/>
  <c r="DR19" i="11"/>
  <c r="DQ11" i="11"/>
  <c r="BB12" i="12" s="1"/>
  <c r="DS9" i="11"/>
  <c r="DR9" i="11"/>
  <c r="DS18" i="11"/>
  <c r="DR18" i="11"/>
  <c r="DR5" i="11"/>
  <c r="DS5" i="11"/>
  <c r="DR12" i="11"/>
  <c r="DS12" i="11"/>
  <c r="DQ16" i="11"/>
  <c r="BB17" i="12" s="1"/>
  <c r="AT47" i="11" l="1"/>
  <c r="G1" i="11"/>
  <c r="A1" i="9"/>
  <c r="C5" i="9" s="1"/>
  <c r="AS48" i="11"/>
  <c r="DQ49" i="11"/>
  <c r="AS46" i="11"/>
  <c r="DQ47" i="11"/>
  <c r="CS1" i="11" s="1"/>
  <c r="AW5" i="12"/>
  <c r="DT6" i="11"/>
  <c r="AY7" i="12" s="1"/>
  <c r="AV7" i="12"/>
  <c r="DP6" i="11"/>
  <c r="AW7" i="12" s="1"/>
  <c r="AS49" i="11"/>
  <c r="AS45" i="11"/>
  <c r="DQ45" i="11"/>
  <c r="CQ1" i="11" s="1"/>
  <c r="DQ48" i="11"/>
  <c r="CT1" i="11" s="1"/>
  <c r="AS54" i="12"/>
  <c r="AT54" i="12" s="1"/>
  <c r="AS53" i="12"/>
  <c r="AT53" i="12" s="1"/>
  <c r="AS47" i="12"/>
  <c r="AT47" i="12" s="1"/>
  <c r="AS52" i="12"/>
  <c r="AT52" i="12" s="1"/>
  <c r="AS46" i="12"/>
  <c r="AT46" i="12" s="1"/>
  <c r="DQ46" i="11"/>
  <c r="CR1" i="11" s="1"/>
  <c r="BC49" i="12"/>
  <c r="BD49" i="12" s="1"/>
  <c r="BC46" i="12"/>
  <c r="BD46" i="12" s="1"/>
  <c r="BC52" i="12"/>
  <c r="BD52" i="12" s="1"/>
  <c r="BC47" i="12"/>
  <c r="BD47" i="12" s="1"/>
  <c r="BC48" i="12"/>
  <c r="BD48" i="12" s="1"/>
  <c r="AX52" i="12" l="1"/>
  <c r="AY52" i="12" s="1"/>
  <c r="AX46" i="12"/>
  <c r="AY46" i="12" s="1"/>
  <c r="AX49" i="12"/>
  <c r="AY49" i="12" s="1"/>
  <c r="AX48" i="12"/>
  <c r="AY48" i="12" s="1"/>
  <c r="AX47" i="12"/>
  <c r="AY47" i="12" s="1"/>
  <c r="E1" i="11"/>
  <c r="AT45" i="11"/>
  <c r="DP47" i="11"/>
  <c r="CO1" i="11" s="1"/>
  <c r="AT46" i="11"/>
  <c r="F1" i="11"/>
  <c r="A1" i="10"/>
  <c r="C6" i="10" s="1"/>
  <c r="AT49" i="11"/>
  <c r="U1" i="11"/>
  <c r="DP46" i="11"/>
  <c r="CN1" i="11" s="1"/>
  <c r="DP48" i="11"/>
  <c r="CP1" i="11" s="1"/>
  <c r="DP45" i="11"/>
  <c r="CM1" i="11" s="1"/>
  <c r="DP49" i="11"/>
  <c r="AT48" i="11"/>
  <c r="H1" i="11"/>
  <c r="A2" i="12" l="1"/>
  <c r="A2" i="11"/>
  <c r="D2" i="11" l="1"/>
  <c r="J12" i="4"/>
  <c r="B13" i="4" s="1"/>
  <c r="I8" i="4" s="1"/>
  <c r="AY1" i="11" s="1"/>
  <c r="J10" i="4"/>
  <c r="B7" i="13"/>
  <c r="C25" i="13"/>
  <c r="B54" i="13"/>
  <c r="J75" i="13"/>
  <c r="B24" i="13"/>
  <c r="E22" i="13"/>
  <c r="D22" i="13"/>
  <c r="I75" i="13"/>
  <c r="H8" i="13"/>
  <c r="I8" i="13"/>
  <c r="I22" i="13"/>
  <c r="M75" i="13"/>
  <c r="D75" i="13"/>
  <c r="J8" i="13"/>
  <c r="E24" i="13"/>
  <c r="I24" i="13"/>
  <c r="K75" i="13"/>
  <c r="B50" i="13"/>
  <c r="I25" i="13"/>
  <c r="H7" i="13"/>
  <c r="B75" i="13"/>
  <c r="D7" i="13"/>
  <c r="E25" i="13"/>
  <c r="D23" i="13"/>
  <c r="E7" i="13"/>
  <c r="G25" i="13"/>
  <c r="C52" i="13"/>
  <c r="E8" i="13"/>
  <c r="B23" i="13"/>
  <c r="C51" i="13"/>
  <c r="I23" i="13"/>
  <c r="G22" i="13"/>
  <c r="H23" i="13"/>
  <c r="B53" i="13"/>
  <c r="E75" i="13"/>
  <c r="C24" i="13"/>
  <c r="C23" i="13"/>
  <c r="C49" i="13"/>
  <c r="E23" i="13"/>
  <c r="G24" i="13"/>
  <c r="H25" i="13"/>
  <c r="G8" i="13"/>
  <c r="C22" i="13"/>
  <c r="G75" i="13"/>
  <c r="F8" i="13"/>
  <c r="F24" i="13"/>
  <c r="H22" i="13"/>
  <c r="B25" i="13"/>
  <c r="B22" i="13"/>
  <c r="D8" i="13"/>
  <c r="I7" i="13"/>
  <c r="F75" i="13"/>
  <c r="N75" i="13"/>
  <c r="G7" i="13"/>
  <c r="F23" i="13"/>
  <c r="C54" i="13"/>
  <c r="H24" i="13"/>
  <c r="C50" i="13"/>
  <c r="C8" i="13"/>
  <c r="L75" i="13"/>
  <c r="J7" i="13"/>
  <c r="F25" i="13"/>
  <c r="F7" i="13"/>
  <c r="H75" i="13"/>
  <c r="B51" i="13"/>
  <c r="D24" i="13"/>
  <c r="D25" i="13"/>
  <c r="C75" i="13"/>
  <c r="C7" i="13"/>
  <c r="C53" i="13"/>
  <c r="B8" i="13"/>
  <c r="G23" i="13"/>
  <c r="F22" i="13"/>
  <c r="B52" i="13"/>
  <c r="A1" i="11" l="1"/>
</calcChain>
</file>

<file path=xl/sharedStrings.xml><?xml version="1.0" encoding="utf-8"?>
<sst xmlns="http://schemas.openxmlformats.org/spreadsheetml/2006/main" count="1979" uniqueCount="399">
  <si>
    <t xml:space="preserve"> +</t>
  </si>
  <si>
    <t xml:space="preserve"> +-</t>
  </si>
  <si>
    <t xml:space="preserve"> -+</t>
  </si>
  <si>
    <t xml:space="preserve"> -</t>
  </si>
  <si>
    <t>№ п.п.</t>
  </si>
  <si>
    <t>Структура контрольной</t>
  </si>
  <si>
    <t>количество заданий</t>
  </si>
  <si>
    <t>название заданий</t>
  </si>
  <si>
    <r>
      <t xml:space="preserve">Телекоммуникационная система сбора учебной статистики </t>
    </r>
    <r>
      <rPr>
        <b/>
        <sz val="12"/>
        <color indexed="12"/>
        <rFont val="Arial"/>
        <family val="2"/>
        <charset val="204"/>
      </rPr>
      <t>СтатГрад</t>
    </r>
  </si>
  <si>
    <t>Otc</t>
  </si>
  <si>
    <t>ball</t>
  </si>
  <si>
    <t>Оценка</t>
  </si>
  <si>
    <t>Балл</t>
  </si>
  <si>
    <t>Название</t>
  </si>
  <si>
    <t>код</t>
  </si>
  <si>
    <t>Класс</t>
  </si>
  <si>
    <t>Логин системы СтатГрад</t>
  </si>
  <si>
    <t>Kl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</si>
  <si>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</si>
  <si>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</si>
  <si>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</si>
  <si>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</si>
  <si>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</si>
  <si>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</si>
  <si>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</si>
  <si>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</si>
  <si>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</si>
  <si>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</si>
  <si>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</si>
  <si>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</si>
  <si>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</si>
  <si>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</si>
  <si>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</si>
  <si>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</si>
  <si>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</si>
  <si>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</si>
  <si>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</si>
  <si>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</si>
  <si>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</si>
  <si>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</si>
  <si>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</si>
  <si>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</si>
  <si>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</si>
  <si>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Э</t>
  </si>
  <si>
    <t>Ю</t>
  </si>
  <si>
    <t>Я</t>
  </si>
  <si>
    <r>
      <t xml:space="preserve">Телекоммуникационная система сбора учебной статистики </t>
    </r>
    <r>
      <rPr>
        <b/>
        <sz val="14"/>
        <color indexed="12"/>
        <rFont val="Arial"/>
        <family val="2"/>
        <charset val="204"/>
      </rPr>
      <t>СтатГрад</t>
    </r>
  </si>
  <si>
    <t>1.</t>
  </si>
  <si>
    <t>Общие рекомендации</t>
  </si>
  <si>
    <t xml:space="preserve"> 3.1</t>
  </si>
  <si>
    <t>Для удобства использования рекомендуем распечатать  данную инструкцию.</t>
  </si>
  <si>
    <t xml:space="preserve"> 3.2</t>
  </si>
  <si>
    <t>Заполняйте все поля, выделенные цветом.</t>
  </si>
  <si>
    <t xml:space="preserve"> 3.3</t>
  </si>
  <si>
    <t>Для редактирования частично заполненного поля пользуйтесь клавишей F2.</t>
  </si>
  <si>
    <t xml:space="preserve"> 3.4</t>
  </si>
  <si>
    <t>В ряде ячеек данные можно выбирать из списка. У таких ячеек справа появляется стрелка выпадающего списка (как и у этой ячейки). Нажмите на стрелку и, воспользовавшись полосой прокрутки, выберите нужное вам значение.</t>
  </si>
  <si>
    <t xml:space="preserve"> 3.5</t>
  </si>
  <si>
    <t xml:space="preserve"> 3.6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</si>
  <si>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</si>
  <si>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</si>
  <si>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</si>
  <si>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</si>
  <si>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</si>
  <si>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5.1</t>
  </si>
  <si>
    <t xml:space="preserve"> 5.2</t>
  </si>
  <si>
    <t xml:space="preserve"> 5.3</t>
  </si>
  <si>
    <t xml:space="preserve"> 5.4</t>
  </si>
  <si>
    <t xml:space="preserve"> 6.1</t>
  </si>
  <si>
    <t xml:space="preserve">Сохраните файл, нажав одновременно Ctrl и S. </t>
  </si>
  <si>
    <t xml:space="preserve"> 6.2</t>
  </si>
  <si>
    <t xml:space="preserve"> 6.3</t>
  </si>
  <si>
    <t xml:space="preserve"> 6.4</t>
  </si>
  <si>
    <t>Выберите в пункте меню "Файл" - "Сохранить как..."</t>
  </si>
  <si>
    <t xml:space="preserve"> 6.5</t>
  </si>
  <si>
    <t xml:space="preserve"> 6.6</t>
  </si>
  <si>
    <t xml:space="preserve"> 6.7</t>
  </si>
  <si>
    <t xml:space="preserve"> 6.8</t>
  </si>
  <si>
    <r>
      <t xml:space="preserve">Согласитесь сохранить в предложенном формате </t>
    </r>
    <r>
      <rPr>
        <b/>
        <sz val="16"/>
        <rFont val="Arial"/>
        <family val="2"/>
        <charset val="204"/>
      </rPr>
      <t>только текущий лист</t>
    </r>
    <r>
      <rPr>
        <sz val="14"/>
        <rFont val="Arial"/>
      </rPr>
      <t xml:space="preserve"> - нажмите ОК в появившемся окне.</t>
    </r>
  </si>
  <si>
    <t xml:space="preserve"> 6.9</t>
  </si>
  <si>
    <t>Откажитесь сохранять всю книгу в формате csv, нажав "НЕТ" в очередном окне.</t>
  </si>
  <si>
    <t xml:space="preserve"> 6.10</t>
  </si>
  <si>
    <t>Форс мажор</t>
  </si>
  <si>
    <t>в тексте письма укажите:</t>
  </si>
  <si>
    <t>Описание проблемы</t>
  </si>
  <si>
    <r>
      <t>!!!</t>
    </r>
    <r>
      <rPr>
        <sz val="12"/>
        <rFont val="Arial"/>
      </rPr>
      <t xml:space="preserve"> Обязательно прикрепите к письму проблемный файл!</t>
    </r>
  </si>
  <si>
    <t>Без соблюдения описанных выше требований письмо рассматриваться не будет!</t>
  </si>
  <si>
    <t>Инструкция по работе с формой-отчетом</t>
  </si>
  <si>
    <t>Размещайте все материалы по работе с системой СтатГрад в одном месте и храните все файлы не менее двух лет.</t>
  </si>
  <si>
    <r>
      <t xml:space="preserve">Наименование класса
 </t>
    </r>
    <r>
      <rPr>
        <sz val="10"/>
        <rFont val="Arial"/>
        <family val="2"/>
        <charset val="204"/>
      </rPr>
      <t>(используйте те же обозначения, 
что и в анкете системы СтатГрад)</t>
    </r>
  </si>
  <si>
    <t>Группа</t>
  </si>
  <si>
    <t>Gr</t>
  </si>
  <si>
    <t>доп назв</t>
  </si>
  <si>
    <t>дата</t>
  </si>
  <si>
    <t>Фамилия, имя обучающегося</t>
  </si>
  <si>
    <t>Вар</t>
  </si>
  <si>
    <t>B</t>
  </si>
  <si>
    <t>нет</t>
  </si>
  <si>
    <t>№</t>
  </si>
  <si>
    <t>Фамилия Имя</t>
  </si>
  <si>
    <t>I</t>
  </si>
  <si>
    <t>II</t>
  </si>
  <si>
    <r>
      <t xml:space="preserve">Телекоммуникационная система сбора учебной статистики </t>
    </r>
    <r>
      <rPr>
        <b/>
        <sz val="12"/>
        <color indexed="12"/>
        <rFont val="Arial"/>
        <family val="2"/>
        <charset val="204"/>
      </rPr>
      <t xml:space="preserve">СтатГрад    </t>
    </r>
  </si>
  <si>
    <t>Балл01</t>
  </si>
  <si>
    <t>Балл02</t>
  </si>
  <si>
    <t>ball1</t>
  </si>
  <si>
    <t>ball2</t>
  </si>
  <si>
    <t>Проверка</t>
  </si>
  <si>
    <t>prov</t>
  </si>
  <si>
    <t>#</t>
  </si>
  <si>
    <t>критерии</t>
  </si>
  <si>
    <t>нет отв</t>
  </si>
  <si>
    <t>Макс. Значение B</t>
  </si>
  <si>
    <t>1 балл</t>
  </si>
  <si>
    <t>2 балла</t>
  </si>
  <si>
    <t xml:space="preserve"> 4.6</t>
  </si>
  <si>
    <t xml:space="preserve"> 3.7</t>
  </si>
  <si>
    <t>Лист Список</t>
  </si>
  <si>
    <t>Вариант работы</t>
  </si>
  <si>
    <t>Без логарифмов</t>
  </si>
  <si>
    <t>Без производной</t>
  </si>
  <si>
    <t>VarR</t>
  </si>
  <si>
    <t xml:space="preserve"> 4.7</t>
  </si>
  <si>
    <t>Выберите вариант диагностической работы "Без логарифмов" или "Без производной".</t>
  </si>
  <si>
    <t>% выполнения</t>
  </si>
  <si>
    <t>Работа с листом "Список" будет закончена, когда все красные сообщения исчезнут!</t>
  </si>
  <si>
    <t>Балл03</t>
  </si>
  <si>
    <t>ball3</t>
  </si>
  <si>
    <t>Балл04</t>
  </si>
  <si>
    <t>ball4</t>
  </si>
  <si>
    <t>Балл05</t>
  </si>
  <si>
    <t>ball5</t>
  </si>
  <si>
    <t>код Д</t>
  </si>
  <si>
    <t>код Л</t>
  </si>
  <si>
    <t>код БЛ В</t>
  </si>
  <si>
    <t>код БЛ ВС</t>
  </si>
  <si>
    <t>код Бп В</t>
  </si>
  <si>
    <t>код Бп ВС</t>
  </si>
  <si>
    <t>Заполнение листа С отложено до окончания проверки</t>
  </si>
  <si>
    <t>мах балл</t>
  </si>
  <si>
    <t>вар</t>
  </si>
  <si>
    <t xml:space="preserve"> 5.6</t>
  </si>
  <si>
    <t xml:space="preserve"> 5.7</t>
  </si>
  <si>
    <t>Балл06</t>
  </si>
  <si>
    <t>ball6</t>
  </si>
  <si>
    <t>3 балла</t>
  </si>
  <si>
    <t>4 балла</t>
  </si>
  <si>
    <t>5 баллов</t>
  </si>
  <si>
    <t>6 баллов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</si>
  <si>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</si>
  <si>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</si>
  <si>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</si>
  <si>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</si>
  <si>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</si>
  <si>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</si>
  <si>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</si>
  <si>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</si>
  <si>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</si>
  <si>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</si>
  <si>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</si>
  <si>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</si>
  <si>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</si>
  <si>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</si>
  <si>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</si>
  <si>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</si>
  <si>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</si>
  <si>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</si>
  <si>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</si>
  <si>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</si>
  <si>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c2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</si>
  <si>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</si>
  <si>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</si>
  <si>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</si>
  <si>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</si>
  <si>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</si>
  <si>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</si>
  <si>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</si>
  <si>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</si>
  <si>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</si>
  <si>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</si>
  <si>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</si>
  <si>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</si>
  <si>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</si>
  <si>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</si>
  <si>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</si>
  <si>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</si>
  <si>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</si>
  <si>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</si>
  <si>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</si>
  <si>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Итого</t>
  </si>
  <si>
    <t>вес</t>
  </si>
  <si>
    <t>Var14</t>
  </si>
  <si>
    <t>Var58</t>
  </si>
  <si>
    <t>Var912</t>
  </si>
  <si>
    <t>Var1316</t>
  </si>
  <si>
    <t>Комплект №</t>
  </si>
  <si>
    <t>Москва</t>
  </si>
  <si>
    <t>"План" не выбран</t>
  </si>
  <si>
    <t>Выберите "план" работы
"Без логарифмов" или "Без производной"</t>
  </si>
  <si>
    <t>только В</t>
  </si>
  <si>
    <t>полная</t>
  </si>
  <si>
    <t xml:space="preserve">Следите за сообщениями, возникающими в верхней части экрана. Работа с листом закончена, когда появится сообщение, рекомендующее перейти к следующему листу. </t>
  </si>
  <si>
    <t>Var18</t>
  </si>
  <si>
    <t>Var916</t>
  </si>
  <si>
    <t>"Работа проведена в полном объеме"</t>
  </si>
  <si>
    <r>
      <t xml:space="preserve">Внимание! Категорически запрещается удалять и вставлять ячейки, строки, столбцы и двигать ячейки мышью!!! </t>
    </r>
    <r>
      <rPr>
        <sz val="12"/>
        <rFont val="Arial"/>
        <family val="2"/>
        <charset val="204"/>
      </rPr>
      <t xml:space="preserve">Для очистки ячейки пользуйтесь клавишей Del, для копирования информации в другое место - буфером обмена! </t>
    </r>
  </si>
  <si>
    <t>Этот лист не является отчетом СтатГрад и предназначен только для распечатки сводной информации.</t>
  </si>
  <si>
    <t>отчет СтатГрад</t>
  </si>
  <si>
    <t>В некоторых ячейках данные можно выбирать из списка. У таких ячеек справа появляется стрелка выпадающего списка (как и у этой ячейки, при нажатии на неё). Нажмите на стрелку и, воспользовавшись полосой прокрутки, выберите нужное вам значение.</t>
  </si>
  <si>
    <t>error</t>
  </si>
  <si>
    <t>Сотрите вариант и/или отметку.</t>
  </si>
  <si>
    <t>Традиционная</t>
  </si>
  <si>
    <t>Листы Часть 1, Часть 2</t>
  </si>
  <si>
    <t>Заполняйте листы Часть 1, Часть 2 последовательно. Переходите к следующему, только закончив работу с предыдущим.</t>
  </si>
  <si>
    <t>Часть 1</t>
  </si>
  <si>
    <t>Часть 2</t>
  </si>
  <si>
    <t>"Работа проведена в сокращенном объеме (без Части 2)"</t>
  </si>
  <si>
    <r>
      <t xml:space="preserve">Пример: </t>
    </r>
    <r>
      <rPr>
        <sz val="12"/>
        <rFont val="Arial"/>
        <family val="2"/>
        <charset val="204"/>
      </rPr>
      <t xml:space="preserve">открыть форму отчета в OpenOffice, заполнить, сохранить, снова открыть в OpenOffice, сформировать отчет - </t>
    </r>
    <r>
      <rPr>
        <b/>
        <sz val="12"/>
        <color indexed="57"/>
        <rFont val="Arial"/>
        <family val="2"/>
        <charset val="204"/>
      </rPr>
      <t>допустимо</t>
    </r>
    <r>
      <rPr>
        <sz val="12"/>
        <rFont val="Arial"/>
        <family val="2"/>
        <charset val="204"/>
      </rPr>
      <t xml:space="preserve">. </t>
    </r>
  </si>
  <si>
    <r>
      <t>Пример:</t>
    </r>
    <r>
      <rPr>
        <sz val="12"/>
        <rFont val="Arial"/>
        <family val="2"/>
        <charset val="204"/>
      </rPr>
      <t xml:space="preserve"> открыть форму отчета в OpenOffice, заполнить, сохранить, открыть в Microsoft Excel, сформировать отчет - </t>
    </r>
    <r>
      <rPr>
        <b/>
        <sz val="12"/>
        <color indexed="10"/>
        <rFont val="Arial"/>
        <family val="2"/>
        <charset val="204"/>
      </rPr>
      <t>НЕдопустимо</t>
    </r>
    <r>
      <rPr>
        <sz val="12"/>
        <rFont val="Arial"/>
        <family val="2"/>
        <charset val="204"/>
      </rPr>
      <t>.</t>
    </r>
  </si>
  <si>
    <t>В процессе работы над файлом не реже чем раз в 5-7 минут сохраняйте его, нажимая Ctrl+S.</t>
  </si>
  <si>
    <t>Перейдите на лист "Список" (ярлычки внизу экрана).
Заполните все выделенные цветом ячейки, в том числе:</t>
  </si>
  <si>
    <t>Перейдите на лист (ярлычки внизу экрана).
Заполните все выделенные цветом ячейки, в том числе:</t>
  </si>
  <si>
    <t>В зависимости от того, какой программой вы пользуетесь, выполните 6-ой или 7-ой раздел инструкции.</t>
  </si>
  <si>
    <t>Перейдите на лист "Otchet" (не уходите с этого листа до окончания работы).</t>
  </si>
  <si>
    <r>
      <t xml:space="preserve">В открывшемся окне выберите тип файла
</t>
    </r>
    <r>
      <rPr>
        <sz val="12"/>
        <rFont val="Arial"/>
        <family val="2"/>
        <charset val="204"/>
      </rPr>
      <t>"CSV (разделители запятые)" (*.csv)</t>
    </r>
    <r>
      <rPr>
        <sz val="14"/>
        <rFont val="Arial"/>
      </rPr>
      <t xml:space="preserve">
Будьте внимательны, нужен именно этот формат!!
(СSV для ms-dos и СSV для macintosh не подходят!)</t>
    </r>
  </si>
  <si>
    <t>Нажмите "сохранить".</t>
  </si>
  <si>
    <t>Для завершения цепочки действий нажмите "отменить" в последнем из открывшихся окон.</t>
  </si>
  <si>
    <t>СтатГрад</t>
  </si>
  <si>
    <t>данный раздел  предназначен только для работающих в  OpenOffice.org 3</t>
  </si>
  <si>
    <t>7.2</t>
  </si>
  <si>
    <r>
      <t xml:space="preserve">Перейдите на лист "otchet" </t>
    </r>
    <r>
      <rPr>
        <sz val="14"/>
        <rFont val="Arial"/>
        <family val="2"/>
        <charset val="204"/>
      </rPr>
      <t>и не уходите с него до завершения создания отчета.</t>
    </r>
  </si>
  <si>
    <t>7.3</t>
  </si>
  <si>
    <t>7.4</t>
  </si>
  <si>
    <t>В открывшемся окне выберите тип файла "Текст CSV" (в некоторых версиях OpenOffice.org  предварительно нужно нажать на стрелку перед "Тип файла").</t>
  </si>
  <si>
    <t>7.5</t>
  </si>
  <si>
    <t>7.6</t>
  </si>
  <si>
    <t>Нажмите "Сохранить". На появившемся предупреждении выберите "Использовать текущий формат".</t>
  </si>
  <si>
    <t>7.7</t>
  </si>
  <si>
    <r>
      <t xml:space="preserve">В открывшемся окне выберите </t>
    </r>
    <r>
      <rPr>
        <sz val="14"/>
        <color indexed="10"/>
        <rFont val="Arial"/>
        <family val="2"/>
        <charset val="204"/>
      </rPr>
      <t>кодировку "Win-1251"</t>
    </r>
    <r>
      <rPr>
        <sz val="14"/>
        <rFont val="Arial"/>
      </rPr>
      <t xml:space="preserve"> и </t>
    </r>
    <r>
      <rPr>
        <sz val="14"/>
        <color indexed="10"/>
        <rFont val="Arial"/>
        <family val="2"/>
        <charset val="204"/>
      </rPr>
      <t>разделитель поля ";" (точку с запятой)</t>
    </r>
    <r>
      <rPr>
        <sz val="14"/>
        <rFont val="Arial"/>
      </rPr>
      <t>. Остальные поля оставьте так, как есть.</t>
    </r>
  </si>
  <si>
    <t>7.8</t>
  </si>
  <si>
    <t>Нажмите "Ок". На появившемся предупреждении нажмите "Ок".</t>
  </si>
  <si>
    <t>7.9</t>
  </si>
  <si>
    <r>
      <t>тема:</t>
    </r>
    <r>
      <rPr>
        <sz val="12"/>
        <rFont val="Arial"/>
      </rPr>
      <t xml:space="preserve"> СтатГрад Проблемы otchet.csv шк (логин)</t>
    </r>
  </si>
  <si>
    <t>Если Вы не получили ответа в течение суток и вопрос продолжает Вас интересовать, отправьте повторное письмо.</t>
  </si>
  <si>
    <t>Не пытайтесь снять защиту данной книги! 
Это легко, но не принесет Вам пользы, а работа формы может быть нарушена, что приведет к неправильной передаче данных.</t>
  </si>
  <si>
    <t>При работе Вам будет видна только часть списка учеников и заданий. Перемещайтесь к нужной Вам части списков, используя стрелки на клавиатуре и полосы прокрутки на экране.</t>
  </si>
  <si>
    <t>Var302</t>
  </si>
  <si>
    <t>Var3021</t>
  </si>
  <si>
    <t>тип задания</t>
  </si>
  <si>
    <t>Тип задания</t>
  </si>
  <si>
    <t>не исп</t>
  </si>
  <si>
    <t>одно число</t>
  </si>
  <si>
    <t>два числа</t>
  </si>
  <si>
    <t>выбор из 4</t>
  </si>
  <si>
    <t>разделитель</t>
  </si>
  <si>
    <t>Копировать тройками ячеек!</t>
  </si>
  <si>
    <t>:</t>
  </si>
  <si>
    <t xml:space="preserve">основной ответ    </t>
  </si>
  <si>
    <t xml:space="preserve">альтернативный  ответ    </t>
  </si>
  <si>
    <t xml:space="preserve">Данная форма предназначена для работы в 
MS Excel 2000-2010 или OpenOffice.org 3 </t>
  </si>
  <si>
    <t>данный раздел  предназначен только для работающих  в 
 MS Excel 2000-2010</t>
  </si>
  <si>
    <t>реком. отметка</t>
  </si>
  <si>
    <t>Var16</t>
  </si>
  <si>
    <t>Укажите для каждого учащегося вариант работы, который он писал, и оценку по предмету за предыдущий семестр.</t>
  </si>
  <si>
    <t>абвгдеёжзийклмнопрстуфхцчшщъыьэюяАБВГДЕЁЖЗИЙКЛМНОПРСТУФХЦЧШЩЪЫЬЭЮЯ</t>
  </si>
  <si>
    <t>raz</t>
  </si>
  <si>
    <t>Да</t>
  </si>
  <si>
    <t>Нет</t>
  </si>
  <si>
    <t>Разрешение</t>
  </si>
  <si>
    <t>Администрация школы разрешает предоставлять информацию из данного отчета методическим и управляющим службам.</t>
  </si>
  <si>
    <t>Выразите согласие или несогласие с данным утверждением, указав "Да" или "Нет".</t>
  </si>
  <si>
    <t>7. Создайте файл отчета в папке СтатГрад</t>
  </si>
  <si>
    <t>6. Создайте файл отчета в папке СтатГрад</t>
  </si>
  <si>
    <t>В течение трех рабочих дней, не считая день проведения работы, отправьте сформированный файл отчета, войдя в систему СтатГрад через страничку</t>
  </si>
  <si>
    <t>первая</t>
  </si>
  <si>
    <t>третья</t>
  </si>
  <si>
    <t>вторая</t>
  </si>
  <si>
    <t>отборная</t>
  </si>
  <si>
    <t>высшая</t>
  </si>
  <si>
    <t>kat</t>
  </si>
  <si>
    <t xml:space="preserve"> 6.0</t>
  </si>
  <si>
    <r>
      <t xml:space="preserve">Сдавайте отчет используя ссылку </t>
    </r>
    <r>
      <rPr>
        <sz val="12"/>
        <rFont val="Arial"/>
      </rPr>
      <t xml:space="preserve">
</t>
    </r>
    <r>
      <rPr>
        <b/>
        <sz val="12"/>
        <rFont val="Arial"/>
        <family val="2"/>
        <charset val="204"/>
      </rPr>
      <t xml:space="preserve">"Сдать отчет по диагностической работе" </t>
    </r>
    <r>
      <rPr>
        <sz val="12"/>
        <rFont val="Arial"/>
      </rPr>
      <t xml:space="preserve">
</t>
    </r>
    <r>
      <rPr>
        <i/>
        <sz val="12"/>
        <rFont val="Arial"/>
        <family val="2"/>
        <charset val="204"/>
      </rPr>
      <t>в системе отправки</t>
    </r>
    <r>
      <rPr>
        <sz val="12"/>
        <rFont val="Arial"/>
      </rPr>
      <t>.</t>
    </r>
  </si>
  <si>
    <t xml:space="preserve"> 6.11</t>
  </si>
  <si>
    <t>7.0</t>
  </si>
  <si>
    <t xml:space="preserve"> 7.1</t>
  </si>
  <si>
    <t xml:space="preserve"> 7.10</t>
  </si>
  <si>
    <r>
      <t xml:space="preserve">Большинство проблем связано со следующими ошибками:
</t>
    </r>
    <r>
      <rPr>
        <sz val="11"/>
        <rFont val="Arial"/>
        <family val="2"/>
        <charset val="204"/>
      </rPr>
      <t>1) на листе список неверно указан логин;
2) заполнение отчета не закончено, т.е. на листе Otchet осталось сообщение "Формирование отчета не завершено"; 
3) сохранен не тот лист (см. п. 6.0 или 7.0  данной инструкции);
4) неверный формат отправляемого файла (п. 6.4/7.4);
5) в названии отправляемого файла использовано что-либо, кроме латинских букв и цифр (п. 6.5/7.5).</t>
    </r>
  </si>
  <si>
    <t>Укажите вариант и/или отметку за семестр</t>
  </si>
  <si>
    <t>Ваши ФИО</t>
  </si>
  <si>
    <t>@</t>
  </si>
  <si>
    <t>отм.</t>
  </si>
  <si>
    <t>нет отметки</t>
  </si>
  <si>
    <t>нет отм</t>
  </si>
  <si>
    <t>тема не изучена</t>
  </si>
  <si>
    <t>нет ответа</t>
  </si>
  <si>
    <t xml:space="preserve"> 5.8</t>
  </si>
  <si>
    <t>В каждую ячейку вносится ответ ученика (целое число, десятичная дробь или последовательность цифр без разделителей).</t>
  </si>
  <si>
    <t>Если школьник не указал ответа, в ячейку вносится слово "нет". Если ответ указан в виде, отличном от десятичной дроби, в ячейку вносится слово "вид". Если данная тема в этом классе еще не изучена, в ячейку вносится символ "@".</t>
  </si>
  <si>
    <t>Внимание! Во избежание серьёзных и неисправимых проблем формы отчёта необходимо обрабатывать (открывать, редактировать, сохранять) с помощью только одного программного продукта для каждой формы.</t>
  </si>
  <si>
    <t>2.</t>
  </si>
  <si>
    <r>
      <t xml:space="preserve">Заранее подготовьте список учеников, участвовавших в работе. Скопируйте подготовленный список на лист "Список" или введите фамилии вручную. </t>
    </r>
    <r>
      <rPr>
        <i/>
        <sz val="10"/>
        <rFont val="Arial"/>
        <family val="2"/>
        <charset val="204"/>
      </rPr>
      <t xml:space="preserve">Копируя фамилии из MS Excel, пользуйтесь меню &lt;Правка&gt;-&lt;Специальная вставка&gt;-&lt;Значения&gt;
</t>
    </r>
    <r>
      <rPr>
        <sz val="10"/>
        <rFont val="Arial"/>
      </rPr>
      <t xml:space="preserve">При необходимости удалите клавишей DEL фамилии учеников,  не участвовавших в работе. Оставьте строки пустыми.
</t>
    </r>
    <r>
      <rPr>
        <i/>
        <sz val="14"/>
        <rFont val="Arial"/>
        <family val="2"/>
        <charset val="204"/>
      </rPr>
      <t>Не перемещайте фамилии мышью и не удаляйте ячейки!</t>
    </r>
  </si>
  <si>
    <t>Если в работе имелись задания по неизученным темам (указан символ @), отметка не может быть выставлена автоматически. В таком случае в форме вместо отметки выставляется "_".</t>
  </si>
  <si>
    <r>
      <t>Если Вы все сделали правильно (</t>
    </r>
    <r>
      <rPr>
        <u/>
        <sz val="12"/>
        <rFont val="Arial"/>
        <family val="2"/>
        <charset val="204"/>
      </rPr>
      <t>перечитайте еще раз инструкцию!</t>
    </r>
    <r>
      <rPr>
        <sz val="12"/>
        <rFont val="Arial"/>
      </rPr>
      <t xml:space="preserve">), а красные надписи не исчезают или при отправке возникает сообщение о нарушении технологии, напишите письмо </t>
    </r>
    <r>
      <rPr>
        <b/>
        <sz val="12"/>
        <rFont val="Arial"/>
        <family val="2"/>
        <charset val="204"/>
      </rPr>
      <t>statgrad@yandex.ru</t>
    </r>
    <r>
      <rPr>
        <sz val="12"/>
        <rFont val="Arial"/>
      </rPr>
      <t xml:space="preserve"> </t>
    </r>
  </si>
  <si>
    <r>
      <t xml:space="preserve">Листы </t>
    </r>
    <r>
      <rPr>
        <b/>
        <sz val="14"/>
        <rFont val="Arial"/>
        <family val="2"/>
        <charset val="204"/>
      </rPr>
      <t>Протокол</t>
    </r>
    <r>
      <rPr>
        <sz val="14"/>
        <rFont val="Arial"/>
      </rPr>
      <t xml:space="preserve"> и </t>
    </r>
    <r>
      <rPr>
        <b/>
        <sz val="14"/>
        <rFont val="Arial"/>
        <family val="2"/>
        <charset val="204"/>
      </rPr>
      <t>Статистика</t>
    </r>
    <r>
      <rPr>
        <sz val="14"/>
        <rFont val="Arial"/>
      </rPr>
      <t xml:space="preserve"> предназначены только для распечатки сводной информации о результатах работы.</t>
    </r>
  </si>
  <si>
    <t>Данная инструкция не содержит указаний по проверке работ. Рекомендации  по проверке работ публикуются на сайте ФИПИ.</t>
  </si>
  <si>
    <t>Работа ученика (задания с полным ответом) проверяется учителем (см. файл "Критерии" на http://statgrad.org). В ячейку вносится балл за задания Части 2.  Если школьник не решал задание, в ячейку вносится слово "нет". Если данная тема в этом классе еще не изучена, в ячейку вносится символ "@".</t>
  </si>
  <si>
    <t>нет оценки</t>
  </si>
  <si>
    <t>отметки за пред. семестр</t>
  </si>
  <si>
    <t>"5"</t>
  </si>
  <si>
    <t>"4"</t>
  </si>
  <si>
    <t>"3"</t>
  </si>
  <si>
    <t>"2"</t>
  </si>
  <si>
    <t>кол-во уч-ся</t>
  </si>
  <si>
    <t>№ задания</t>
  </si>
  <si>
    <t>неверно</t>
  </si>
  <si>
    <t>% уч-ся</t>
  </si>
  <si>
    <t>верно</t>
  </si>
  <si>
    <t>0 баллов</t>
  </si>
  <si>
    <t>Набранные баллы</t>
  </si>
  <si>
    <t>баллы</t>
  </si>
  <si>
    <t>результаты работы</t>
  </si>
  <si>
    <r>
      <t xml:space="preserve">Телекоммуникационная система </t>
    </r>
    <r>
      <rPr>
        <b/>
        <sz val="12"/>
        <color indexed="12"/>
        <rFont val="Arial"/>
        <family val="2"/>
        <charset val="204"/>
      </rPr>
      <t>СтатГрад</t>
    </r>
  </si>
  <si>
    <t>отм за сем.</t>
  </si>
  <si>
    <t>* Если в работе имелись задания по неизученным темам, отметка не может быть выставлена автоматически. В таком случае в форме вместо отметки выставляется "_".</t>
  </si>
  <si>
    <t>% выпол
нения</t>
  </si>
  <si>
    <t>Решаемость заданий Ч. 1</t>
  </si>
  <si>
    <t>Решаемость заданий Ч. 2</t>
  </si>
  <si>
    <t>алг. отм</t>
  </si>
  <si>
    <t>геом. отм</t>
  </si>
  <si>
    <t>реал. мат. балл</t>
  </si>
  <si>
    <t>отм алг с @</t>
  </si>
  <si>
    <t>отм геом с @</t>
  </si>
  <si>
    <t>алг крит</t>
  </si>
  <si>
    <t>геом крит</t>
  </si>
  <si>
    <t>реал мат</t>
  </si>
  <si>
    <t>-</t>
  </si>
  <si>
    <t>порог</t>
  </si>
  <si>
    <t>по @</t>
  </si>
  <si>
    <t>мод. алг. балл</t>
  </si>
  <si>
    <t>мод. геом. балл</t>
  </si>
  <si>
    <t>геом. зад. балл</t>
  </si>
  <si>
    <t>алг. зад. балл</t>
  </si>
  <si>
    <t>Реком.
отметка
по алгебре*</t>
  </si>
  <si>
    <t>Реком.
отметка по
геометрии *</t>
  </si>
  <si>
    <t>Реком.
отметка по
математике *</t>
  </si>
  <si>
    <t>% выполнения
алгебр.
заданий</t>
  </si>
  <si>
    <t>макс. балл по мод.</t>
  </si>
  <si>
    <t>% выполнения
геом.
заданий</t>
  </si>
  <si>
    <t>% алг зад</t>
  </si>
  <si>
    <t>% геом зад</t>
  </si>
  <si>
    <t>% мод реал мат</t>
  </si>
  <si>
    <t>макс. балл по зад.</t>
  </si>
  <si>
    <t>% мод алг</t>
  </si>
  <si>
    <t>% мод геом</t>
  </si>
  <si>
    <t>% выполнения
модуля
алгебра</t>
  </si>
  <si>
    <t>% выполнения
модуля
геометрия</t>
  </si>
  <si>
    <t>% выполнения
модуля
реал. мат.</t>
  </si>
  <si>
    <r>
      <t xml:space="preserve">Сдавайте отчет используя ссылку </t>
    </r>
    <r>
      <rPr>
        <sz val="12"/>
        <rFont val="Arial"/>
      </rPr>
      <t xml:space="preserve">
</t>
    </r>
    <r>
      <rPr>
        <b/>
        <sz val="12"/>
        <rFont val="Arial"/>
        <family val="2"/>
        <charset val="204"/>
      </rPr>
      <t/>
    </r>
  </si>
  <si>
    <r>
      <t xml:space="preserve">Укажите название класса (группы).
Используйте маленькие русские буквы и цифры 1-9. Название класса должно соответствовать указанному в анкете школы. </t>
    </r>
    <r>
      <rPr>
        <sz val="10"/>
        <rFont val="Arial"/>
        <family val="2"/>
        <charset val="204"/>
      </rPr>
      <t>(Поле для номера подгруппы можно оставить пустым.)</t>
    </r>
  </si>
  <si>
    <t>Итого:</t>
  </si>
  <si>
    <t>Диагностическая работа по математике</t>
  </si>
  <si>
    <t>Укажите логин вашей образовательной организации в системе СтатГрад.</t>
  </si>
  <si>
    <t>I - вариант
II - отметка за пред. cеместр</t>
  </si>
  <si>
    <t>Var8</t>
  </si>
  <si>
    <t>Выразите согласие или несогласие с утверждением из ячейки В53, выбрав в соседней ячейке "Да" или "Нет". Ответьте на вопросы анкеты.</t>
  </si>
  <si>
    <t>Номер школы</t>
  </si>
  <si>
    <t>Какова, по Вашему мнению, сложность вариантов?</t>
  </si>
  <si>
    <t>Если такая работа будет Вам предложена в качестве стартовой диагностической работы в первой половине сентября, будете ли Вы ее использовать?</t>
  </si>
  <si>
    <t>варианты слишком сложные</t>
  </si>
  <si>
    <t>варианты слишком легкие</t>
  </si>
  <si>
    <t>адекватна уровню знаний</t>
  </si>
  <si>
    <t>времени слишком мало</t>
  </si>
  <si>
    <t>времени слишком много</t>
  </si>
  <si>
    <t>времени столько, сколько необходимо</t>
  </si>
  <si>
    <t>да, буду</t>
  </si>
  <si>
    <t>нет, не буду</t>
  </si>
  <si>
    <t>по ситуации</t>
  </si>
  <si>
    <t>По Вашему мнению, адекватно ли количество заданий времени, которое отводится на написание работы?</t>
  </si>
  <si>
    <r>
      <t xml:space="preserve">Получите с сайта и сохраните в папку СтатГрад файл-форму. Создайте по одной копии этого файла для каждого класса Вашей школы. Рекомендуем переименовать файл, добавив к названию логин Вашей школы и класс. 
</t>
    </r>
    <r>
      <rPr>
        <i/>
        <sz val="12"/>
        <rFont val="Arial"/>
        <family val="2"/>
        <charset val="204"/>
      </rPr>
      <t>Например: ma7form_770179_6a.xls</t>
    </r>
  </si>
  <si>
    <t>Строчкой выше дайте файлу имя: otchet, добавив дату работы, предмет и класс. Все буквы - латинские!!! Например: otchet04032014ma7a</t>
  </si>
  <si>
    <t>7 класс</t>
  </si>
  <si>
    <t>v1.1</t>
  </si>
  <si>
    <t>ball0</t>
  </si>
  <si>
    <t>sch570216</t>
  </si>
  <si>
    <t xml:space="preserve">Балицкая Мария </t>
  </si>
  <si>
    <t>Кирилюк Вадим</t>
  </si>
  <si>
    <t>Якуничева Александра</t>
  </si>
  <si>
    <t>Басова Валерия</t>
  </si>
  <si>
    <t>Дарвых Павел</t>
  </si>
  <si>
    <t xml:space="preserve">Панов Станислав </t>
  </si>
  <si>
    <t xml:space="preserve">Шурыгина Милена </t>
  </si>
  <si>
    <t xml:space="preserve">Тулупова Дарья </t>
  </si>
  <si>
    <t xml:space="preserve">Новикова Анастасия </t>
  </si>
  <si>
    <t xml:space="preserve">Зимин Артем </t>
  </si>
  <si>
    <t xml:space="preserve">Вакар Татьяна </t>
  </si>
  <si>
    <t xml:space="preserve">Корявых Дмитрий </t>
  </si>
  <si>
    <t xml:space="preserve">Толубеева Екатерина </t>
  </si>
  <si>
    <t xml:space="preserve">Холодков Александр </t>
  </si>
  <si>
    <t>Полохин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</si>
</sst>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5" x14ac:knownFonts="1">
    <font>
      <sz val="10"/>
      <name val="Arial"/>
    </font>
    <font>
      <sz val="10"/>
      <name val="Arial"/>
    </font>
    <font>
      <sz val="12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</font>
    <font>
      <b/>
      <sz val="12"/>
      <color indexed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Arial"/>
    </font>
    <font>
      <sz val="12"/>
      <color indexed="9"/>
      <name val="Arial"/>
    </font>
    <font>
      <sz val="12"/>
      <name val="Times New Roman"/>
      <family val="1"/>
      <charset val="204"/>
    </font>
    <font>
      <sz val="14"/>
      <name val="Arial"/>
    </font>
    <font>
      <b/>
      <sz val="14"/>
      <name val="Arial"/>
      <family val="2"/>
      <charset val="204"/>
    </font>
    <font>
      <b/>
      <sz val="14"/>
      <color indexed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10"/>
      <name val="Arial"/>
    </font>
    <font>
      <b/>
      <sz val="16"/>
      <name val="Arial"/>
      <family val="2"/>
      <charset val="204"/>
    </font>
    <font>
      <u/>
      <sz val="10"/>
      <color indexed="12"/>
      <name val="Arial"/>
    </font>
    <font>
      <i/>
      <sz val="14"/>
      <name val="Arial"/>
      <family val="2"/>
      <charset val="204"/>
    </font>
    <font>
      <u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22"/>
      <name val="Arial"/>
      <family val="2"/>
      <charset val="204"/>
    </font>
    <font>
      <b/>
      <sz val="12"/>
      <color indexed="48"/>
      <name val="Arial"/>
      <family val="2"/>
      <charset val="204"/>
    </font>
    <font>
      <sz val="12"/>
      <color indexed="9"/>
      <name val="Arial"/>
      <family val="2"/>
      <charset val="204"/>
    </font>
    <font>
      <sz val="14"/>
      <color indexed="48"/>
      <name val="Arial"/>
    </font>
    <font>
      <b/>
      <sz val="12"/>
      <color indexed="9"/>
      <name val="Arial"/>
      <family val="2"/>
      <charset val="204"/>
    </font>
    <font>
      <b/>
      <sz val="12"/>
      <name val="Arial"/>
    </font>
    <font>
      <u/>
      <sz val="14"/>
      <color indexed="12"/>
      <name val="Arial"/>
    </font>
    <font>
      <i/>
      <sz val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9"/>
      <name val="Arial"/>
    </font>
    <font>
      <sz val="14"/>
      <name val="Arial"/>
      <family val="2"/>
      <charset val="204"/>
    </font>
    <font>
      <i/>
      <sz val="14"/>
      <color indexed="57"/>
      <name val="Arial"/>
      <family val="2"/>
      <charset val="204"/>
    </font>
    <font>
      <sz val="14"/>
      <color indexed="57"/>
      <name val="Arial"/>
      <family val="2"/>
      <charset val="204"/>
    </font>
    <font>
      <b/>
      <sz val="12"/>
      <color indexed="57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indexed="14"/>
      <name val="Arial"/>
    </font>
    <font>
      <sz val="14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indexed="10"/>
      <name val="Arial"/>
    </font>
    <font>
      <sz val="1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4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Protection="1">
      <protection hidden="1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/>
    <xf numFmtId="0" fontId="4" fillId="4" borderId="0" xfId="0" applyFont="1" applyFill="1" applyAlignment="1" applyProtection="1">
      <alignment wrapText="1"/>
      <protection hidden="1"/>
    </xf>
    <xf numFmtId="0" fontId="7" fillId="0" borderId="0" xfId="0" applyFont="1" applyFill="1"/>
    <xf numFmtId="0" fontId="4" fillId="0" borderId="0" xfId="0" applyFont="1" applyAlignment="1" applyProtection="1">
      <alignment horizontal="center" wrapText="1"/>
      <protection hidden="1"/>
    </xf>
    <xf numFmtId="0" fontId="4" fillId="5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right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11" fillId="0" borderId="0" xfId="0" applyFont="1"/>
    <xf numFmtId="0" fontId="7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7" fillId="5" borderId="0" xfId="0" applyNumberFormat="1" applyFont="1" applyFill="1" applyAlignment="1" applyProtection="1">
      <alignment horizontal="center"/>
      <protection hidden="1"/>
    </xf>
    <xf numFmtId="0" fontId="7" fillId="5" borderId="0" xfId="0" applyNumberFormat="1" applyFont="1" applyFill="1" applyProtection="1">
      <protection hidden="1"/>
    </xf>
    <xf numFmtId="0" fontId="7" fillId="4" borderId="0" xfId="0" applyFont="1" applyFill="1" applyAlignment="1" applyProtection="1">
      <alignment textRotation="90"/>
      <protection hidden="1"/>
    </xf>
    <xf numFmtId="0" fontId="7" fillId="0" borderId="4" xfId="0" applyFont="1" applyBorder="1" applyProtection="1"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8" fillId="5" borderId="0" xfId="0" applyNumberFormat="1" applyFont="1" applyFill="1" applyAlignment="1" applyProtection="1">
      <alignment horizontal="center" textRotation="90" wrapText="1"/>
      <protection hidden="1"/>
    </xf>
    <xf numFmtId="0" fontId="7" fillId="4" borderId="0" xfId="0" applyFont="1" applyFill="1" applyAlignment="1" applyProtection="1">
      <protection hidden="1"/>
    </xf>
    <xf numFmtId="0" fontId="7" fillId="5" borderId="0" xfId="0" applyNumberFormat="1" applyFont="1" applyFill="1" applyAlignment="1" applyProtection="1">
      <alignment horizontal="center" vertical="center"/>
      <protection hidden="1"/>
    </xf>
    <xf numFmtId="0" fontId="7" fillId="6" borderId="4" xfId="0" applyFont="1" applyFill="1" applyBorder="1" applyProtection="1">
      <protection hidden="1"/>
    </xf>
    <xf numFmtId="0" fontId="7" fillId="7" borderId="4" xfId="0" applyFont="1" applyFill="1" applyBorder="1" applyProtection="1">
      <protection hidden="1"/>
    </xf>
    <xf numFmtId="0" fontId="7" fillId="4" borderId="4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16" fontId="12" fillId="0" borderId="0" xfId="0" applyNumberFormat="1" applyFont="1" applyAlignment="1">
      <alignment horizontal="right" vertical="top"/>
    </xf>
    <xf numFmtId="0" fontId="12" fillId="0" borderId="0" xfId="0" applyFont="1" applyAlignment="1" applyProtection="1">
      <alignment wrapText="1"/>
      <protection locked="0"/>
    </xf>
    <xf numFmtId="0" fontId="16" fillId="0" borderId="0" xfId="0" applyFont="1" applyAlignment="1">
      <alignment horizontal="left" vertical="top" wrapText="1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0" fontId="7" fillId="0" borderId="0" xfId="0" applyFont="1" applyAlignment="1">
      <alignment wrapText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5" borderId="0" xfId="0" applyNumberFormat="1" applyFont="1" applyFill="1" applyAlignment="1" applyProtection="1">
      <alignment horizontal="center" wrapText="1"/>
      <protection hidden="1"/>
    </xf>
    <xf numFmtId="0" fontId="7" fillId="4" borderId="0" xfId="0" applyFont="1" applyFill="1" applyAlignment="1" applyProtection="1">
      <alignment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center"/>
    </xf>
    <xf numFmtId="0" fontId="2" fillId="0" borderId="0" xfId="0" applyFont="1" applyFill="1" applyProtection="1">
      <protection locked="0"/>
    </xf>
    <xf numFmtId="0" fontId="10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14" fontId="7" fillId="0" borderId="0" xfId="0" applyNumberFormat="1" applyFont="1" applyAlignment="1" applyProtection="1">
      <alignment wrapText="1"/>
      <protection hidden="1"/>
    </xf>
    <xf numFmtId="0" fontId="0" fillId="2" borderId="0" xfId="0" applyFill="1" applyAlignment="1">
      <alignment horizontal="center"/>
    </xf>
    <xf numFmtId="0" fontId="0" fillId="0" borderId="0" xfId="0" applyFill="1"/>
    <xf numFmtId="0" fontId="7" fillId="0" borderId="4" xfId="0" applyFont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7" fillId="0" borderId="0" xfId="0" applyFont="1" applyAlignment="1" applyProtection="1">
      <protection hidden="1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22" fillId="0" borderId="4" xfId="0" applyFont="1" applyBorder="1" applyAlignment="1" applyProtection="1">
      <alignment vertical="center"/>
      <protection hidden="1"/>
    </xf>
    <xf numFmtId="0" fontId="7" fillId="0" borderId="0" xfId="0" applyFont="1" applyFill="1" applyAlignment="1">
      <alignment horizontal="center"/>
    </xf>
    <xf numFmtId="9" fontId="24" fillId="0" borderId="4" xfId="2" applyFont="1" applyBorder="1" applyAlignment="1" applyProtection="1">
      <alignment horizontal="right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4" fillId="0" borderId="4" xfId="0" applyFont="1" applyBorder="1" applyAlignment="1" applyProtection="1">
      <alignment horizontal="right"/>
      <protection hidden="1"/>
    </xf>
    <xf numFmtId="0" fontId="12" fillId="0" borderId="0" xfId="0" applyFont="1" applyAlignment="1">
      <alignment horizontal="left" vertical="top" wrapText="1"/>
    </xf>
    <xf numFmtId="0" fontId="25" fillId="0" borderId="0" xfId="0" applyFont="1" applyAlignment="1">
      <alignment wrapText="1"/>
    </xf>
    <xf numFmtId="0" fontId="24" fillId="0" borderId="0" xfId="0" applyFont="1" applyProtection="1">
      <protection hidden="1"/>
    </xf>
    <xf numFmtId="0" fontId="24" fillId="0" borderId="0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0" fillId="0" borderId="4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Protection="1">
      <protection hidden="1"/>
    </xf>
    <xf numFmtId="0" fontId="24" fillId="0" borderId="0" xfId="0" applyFont="1" applyAlignment="1" applyProtection="1">
      <protection hidden="1"/>
    </xf>
    <xf numFmtId="0" fontId="23" fillId="0" borderId="6" xfId="0" applyFont="1" applyBorder="1" applyAlignment="1" applyProtection="1">
      <alignment horizontal="center" wrapText="1"/>
      <protection hidden="1"/>
    </xf>
    <xf numFmtId="0" fontId="1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center"/>
      <protection hidden="1"/>
    </xf>
    <xf numFmtId="9" fontId="24" fillId="0" borderId="0" xfId="2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13" fillId="0" borderId="0" xfId="0" applyFont="1" applyAlignment="1">
      <alignment wrapText="1"/>
    </xf>
    <xf numFmtId="22" fontId="0" fillId="0" borderId="0" xfId="0" applyNumberFormat="1" applyProtection="1">
      <protection hidden="1"/>
    </xf>
    <xf numFmtId="0" fontId="5" fillId="0" borderId="0" xfId="0" applyFont="1" applyFill="1" applyAlignment="1">
      <alignment horizontal="center" textRotation="90"/>
    </xf>
    <xf numFmtId="0" fontId="0" fillId="0" borderId="0" xfId="0" applyBorder="1" applyProtection="1">
      <protection hidden="1"/>
    </xf>
    <xf numFmtId="22" fontId="0" fillId="0" borderId="0" xfId="0" applyNumberFormat="1" applyBorder="1" applyProtection="1"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textRotation="90" wrapText="1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" fontId="0" fillId="0" borderId="0" xfId="0" applyNumberFormat="1" applyBorder="1" applyProtection="1">
      <protection hidden="1"/>
    </xf>
    <xf numFmtId="16" fontId="7" fillId="0" borderId="0" xfId="0" applyNumberFormat="1" applyFont="1" applyBorder="1" applyProtection="1">
      <protection hidden="1"/>
    </xf>
    <xf numFmtId="0" fontId="31" fillId="0" borderId="0" xfId="0" applyFont="1" applyBorder="1" applyProtection="1">
      <protection hidden="1"/>
    </xf>
    <xf numFmtId="0" fontId="8" fillId="0" borderId="0" xfId="0" applyFont="1"/>
    <xf numFmtId="14" fontId="8" fillId="0" borderId="0" xfId="0" applyNumberFormat="1" applyFont="1"/>
    <xf numFmtId="0" fontId="4" fillId="0" borderId="4" xfId="0" applyFont="1" applyBorder="1" applyAlignment="1" applyProtection="1">
      <alignment horizontal="center" vertical="center" wrapText="1"/>
      <protection hidden="1"/>
    </xf>
    <xf numFmtId="0" fontId="12" fillId="5" borderId="0" xfId="0" applyFont="1" applyFill="1" applyAlignment="1">
      <alignment wrapText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vertical="top"/>
      <protection hidden="1"/>
    </xf>
    <xf numFmtId="0" fontId="28" fillId="0" borderId="0" xfId="1" applyFont="1" applyAlignment="1" applyProtection="1"/>
    <xf numFmtId="49" fontId="12" fillId="0" borderId="0" xfId="0" applyNumberFormat="1" applyFont="1" applyAlignment="1" applyProtection="1">
      <alignment horizontal="right" vertical="top"/>
    </xf>
    <xf numFmtId="0" fontId="12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49" fontId="32" fillId="0" borderId="0" xfId="0" applyNumberFormat="1" applyFont="1" applyAlignment="1" applyProtection="1">
      <alignment horizontal="left" vertical="center" wrapText="1"/>
    </xf>
    <xf numFmtId="49" fontId="32" fillId="0" borderId="0" xfId="0" applyNumberFormat="1" applyFont="1" applyAlignment="1" applyProtection="1">
      <alignment horizontal="right" vertical="top"/>
    </xf>
    <xf numFmtId="14" fontId="7" fillId="0" borderId="0" xfId="0" applyNumberFormat="1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textRotation="90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 horizontal="center"/>
    </xf>
    <xf numFmtId="0" fontId="7" fillId="8" borderId="8" xfId="0" applyNumberFormat="1" applyFont="1" applyFill="1" applyBorder="1" applyAlignment="1" applyProtection="1">
      <alignment horizontal="center"/>
    </xf>
    <xf numFmtId="0" fontId="7" fillId="0" borderId="9" xfId="0" applyNumberFormat="1" applyFont="1" applyBorder="1" applyAlignment="1" applyProtection="1">
      <alignment horizontal="center"/>
    </xf>
    <xf numFmtId="0" fontId="0" fillId="8" borderId="0" xfId="0" applyFill="1" applyAlignment="1" applyProtection="1">
      <alignment horizontal="center" vertical="center" wrapText="1"/>
      <protection hidden="1"/>
    </xf>
    <xf numFmtId="0" fontId="7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23" fillId="8" borderId="0" xfId="0" applyFont="1" applyFill="1" applyBorder="1" applyAlignment="1" applyProtection="1">
      <alignment horizontal="left" vertical="center" wrapText="1"/>
      <protection hidden="1"/>
    </xf>
    <xf numFmtId="0" fontId="24" fillId="8" borderId="0" xfId="0" applyFont="1" applyFill="1" applyAlignment="1" applyProtection="1">
      <alignment wrapText="1"/>
      <protection hidden="1"/>
    </xf>
    <xf numFmtId="0" fontId="4" fillId="8" borderId="0" xfId="0" applyFont="1" applyFill="1" applyAlignment="1" applyProtection="1">
      <alignment horizontal="fill" wrapText="1"/>
      <protection hidden="1"/>
    </xf>
    <xf numFmtId="0" fontId="4" fillId="8" borderId="0" xfId="0" applyNumberFormat="1" applyFont="1" applyFill="1" applyBorder="1" applyAlignment="1" applyProtection="1">
      <alignment horizontal="center" wrapText="1"/>
      <protection hidden="1"/>
    </xf>
    <xf numFmtId="0" fontId="4" fillId="8" borderId="0" xfId="0" applyFont="1" applyFill="1" applyBorder="1" applyAlignment="1" applyProtection="1">
      <alignment wrapText="1"/>
      <protection hidden="1"/>
    </xf>
    <xf numFmtId="0" fontId="7" fillId="8" borderId="0" xfId="0" applyFont="1" applyFill="1" applyBorder="1" applyProtection="1"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horizontal="center" vertical="center" wrapText="1"/>
      <protection hidden="1"/>
    </xf>
    <xf numFmtId="0" fontId="7" fillId="8" borderId="0" xfId="0" applyNumberFormat="1" applyFont="1" applyFill="1" applyBorder="1" applyAlignment="1" applyProtection="1">
      <alignment horizontal="center" wrapText="1"/>
      <protection hidden="1"/>
    </xf>
    <xf numFmtId="0" fontId="7" fillId="8" borderId="0" xfId="0" applyFont="1" applyFill="1" applyBorder="1" applyAlignment="1" applyProtection="1">
      <alignment wrapText="1"/>
      <protection hidden="1"/>
    </xf>
    <xf numFmtId="0" fontId="4" fillId="8" borderId="0" xfId="0" applyFont="1" applyFill="1" applyAlignment="1" applyProtection="1">
      <alignment horizontal="center" wrapText="1"/>
      <protection hidden="1"/>
    </xf>
    <xf numFmtId="0" fontId="3" fillId="8" borderId="0" xfId="0" applyFont="1" applyFill="1" applyAlignment="1" applyProtection="1">
      <alignment horizontal="right" wrapText="1"/>
      <protection hidden="1"/>
    </xf>
    <xf numFmtId="0" fontId="7" fillId="8" borderId="0" xfId="0" applyNumberFormat="1" applyFont="1" applyFill="1" applyBorder="1" applyAlignment="1" applyProtection="1">
      <alignment horizontal="center"/>
      <protection hidden="1"/>
    </xf>
    <xf numFmtId="0" fontId="7" fillId="8" borderId="0" xfId="0" applyNumberFormat="1" applyFont="1" applyFill="1" applyBorder="1" applyProtection="1">
      <protection hidden="1"/>
    </xf>
    <xf numFmtId="0" fontId="7" fillId="8" borderId="0" xfId="0" applyFont="1" applyFill="1" applyBorder="1" applyAlignment="1" applyProtection="1">
      <alignment textRotation="90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>
      <alignment vertical="top"/>
    </xf>
    <xf numFmtId="0" fontId="4" fillId="0" borderId="0" xfId="0" applyFont="1" applyBorder="1" applyAlignment="1" applyProtection="1">
      <alignment horizontal="left" wrapText="1"/>
      <protection hidden="1"/>
    </xf>
    <xf numFmtId="0" fontId="7" fillId="0" borderId="10" xfId="0" applyFont="1" applyBorder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0" fillId="0" borderId="4" xfId="0" applyNumberFormat="1" applyFill="1" applyBorder="1" applyAlignment="1">
      <alignment horizontal="center"/>
    </xf>
    <xf numFmtId="0" fontId="7" fillId="8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/>
    <xf numFmtId="0" fontId="15" fillId="0" borderId="0" xfId="0" applyFont="1" applyAlignment="1">
      <alignment wrapText="1"/>
    </xf>
    <xf numFmtId="16" fontId="12" fillId="0" borderId="0" xfId="0" applyNumberFormat="1" applyFont="1" applyAlignment="1" applyProtection="1">
      <alignment horizontal="right" vertical="top"/>
      <protection hidden="1"/>
    </xf>
    <xf numFmtId="0" fontId="40" fillId="0" borderId="0" xfId="0" applyFont="1" applyProtection="1">
      <protection hidden="1"/>
    </xf>
    <xf numFmtId="14" fontId="4" fillId="0" borderId="0" xfId="0" applyNumberFormat="1" applyFont="1" applyBorder="1" applyAlignment="1" applyProtection="1">
      <alignment wrapText="1"/>
      <protection hidden="1"/>
    </xf>
    <xf numFmtId="14" fontId="7" fillId="0" borderId="0" xfId="0" applyNumberFormat="1" applyFont="1" applyBorder="1" applyProtection="1">
      <protection hidden="1"/>
    </xf>
    <xf numFmtId="14" fontId="0" fillId="0" borderId="0" xfId="0" applyNumberFormat="1" applyBorder="1" applyProtection="1"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7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wrapText="1" indent="4"/>
      <protection hidden="1"/>
    </xf>
    <xf numFmtId="0" fontId="4" fillId="0" borderId="0" xfId="0" applyFont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4" fillId="0" borderId="0" xfId="0" applyNumberFormat="1" applyFont="1" applyAlignment="1" applyProtection="1">
      <alignment horizontal="center" wrapText="1"/>
      <protection hidden="1"/>
    </xf>
    <xf numFmtId="0" fontId="4" fillId="0" borderId="0" xfId="0" applyNumberFormat="1" applyFont="1" applyAlignment="1" applyProtection="1">
      <protection hidden="1"/>
    </xf>
    <xf numFmtId="14" fontId="4" fillId="0" borderId="0" xfId="0" applyNumberFormat="1" applyFont="1" applyAlignment="1" applyProtection="1">
      <alignment horizontal="center" vertical="center" wrapText="1"/>
      <protection hidden="1"/>
    </xf>
    <xf numFmtId="0" fontId="7" fillId="0" borderId="11" xfId="0" applyFont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164" fontId="7" fillId="0" borderId="4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right"/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right"/>
      <protection hidden="1"/>
    </xf>
    <xf numFmtId="164" fontId="7" fillId="0" borderId="2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7" fillId="0" borderId="1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9" fontId="7" fillId="0" borderId="0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164" fontId="7" fillId="0" borderId="0" xfId="0" applyNumberFormat="1" applyFont="1" applyProtection="1">
      <protection hidden="1"/>
    </xf>
    <xf numFmtId="10" fontId="7" fillId="0" borderId="0" xfId="0" applyNumberFormat="1" applyFont="1" applyProtection="1">
      <protection hidden="1"/>
    </xf>
    <xf numFmtId="0" fontId="8" fillId="0" borderId="4" xfId="0" applyFont="1" applyBorder="1" applyAlignment="1" applyProtection="1">
      <alignment horizontal="center" vertical="center" textRotation="90" wrapText="1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7" fillId="0" borderId="4" xfId="0" applyNumberFormat="1" applyFont="1" applyBorder="1" applyAlignment="1" applyProtection="1">
      <alignment horizontal="center"/>
      <protection hidden="1"/>
    </xf>
    <xf numFmtId="0" fontId="24" fillId="0" borderId="0" xfId="0" applyNumberFormat="1" applyFont="1" applyBorder="1" applyAlignment="1" applyProtection="1">
      <alignment horizontal="center"/>
      <protection hidden="1"/>
    </xf>
    <xf numFmtId="0" fontId="26" fillId="0" borderId="13" xfId="0" applyFont="1" applyBorder="1" applyProtection="1">
      <protection hidden="1"/>
    </xf>
    <xf numFmtId="0" fontId="24" fillId="0" borderId="13" xfId="0" applyFont="1" applyBorder="1" applyProtection="1"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7" fillId="0" borderId="12" xfId="0" applyFont="1" applyBorder="1" applyProtection="1"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164" fontId="7" fillId="0" borderId="0" xfId="0" applyNumberFormat="1" applyFont="1" applyBorder="1" applyProtection="1">
      <protection hidden="1"/>
    </xf>
    <xf numFmtId="164" fontId="24" fillId="0" borderId="0" xfId="2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7" fillId="0" borderId="0" xfId="2" applyNumberFormat="1" applyFont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6" fillId="0" borderId="14" xfId="0" applyFont="1" applyBorder="1" applyAlignment="1" applyProtection="1">
      <alignment horizontal="right"/>
      <protection hidden="1"/>
    </xf>
    <xf numFmtId="0" fontId="26" fillId="0" borderId="14" xfId="0" applyFont="1" applyBorder="1" applyAlignment="1" applyProtection="1">
      <alignment horizontal="right" wrapText="1"/>
      <protection hidden="1"/>
    </xf>
    <xf numFmtId="0" fontId="7" fillId="0" borderId="15" xfId="0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 wrapText="1"/>
    </xf>
    <xf numFmtId="49" fontId="7" fillId="0" borderId="4" xfId="0" applyNumberFormat="1" applyFont="1" applyBorder="1" applyAlignment="1" applyProtection="1">
      <alignment horizontal="center"/>
      <protection hidden="1"/>
    </xf>
    <xf numFmtId="164" fontId="7" fillId="0" borderId="5" xfId="0" applyNumberFormat="1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64" fontId="7" fillId="0" borderId="14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 vertical="center" textRotation="90" wrapText="1"/>
      <protection hidden="1"/>
    </xf>
    <xf numFmtId="164" fontId="24" fillId="0" borderId="5" xfId="2" applyNumberFormat="1" applyFont="1" applyBorder="1" applyAlignment="1" applyProtection="1">
      <alignment horizontal="center"/>
      <protection hidden="1"/>
    </xf>
    <xf numFmtId="164" fontId="24" fillId="0" borderId="5" xfId="2" applyNumberFormat="1" applyFont="1" applyBorder="1" applyAlignment="1" applyProtection="1">
      <alignment horizontal="right"/>
      <protection hidden="1"/>
    </xf>
    <xf numFmtId="164" fontId="24" fillId="0" borderId="5" xfId="0" applyNumberFormat="1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26" fillId="0" borderId="8" xfId="0" applyFont="1" applyBorder="1" applyAlignment="1" applyProtection="1">
      <alignment horizontal="left"/>
      <protection hidden="1"/>
    </xf>
    <xf numFmtId="164" fontId="24" fillId="0" borderId="17" xfId="2" applyNumberFormat="1" applyFont="1" applyBorder="1" applyAlignment="1" applyProtection="1">
      <alignment horizontal="right"/>
      <protection hidden="1"/>
    </xf>
    <xf numFmtId="164" fontId="24" fillId="0" borderId="17" xfId="0" applyNumberFormat="1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 vertical="center" textRotation="90" wrapText="1"/>
      <protection hidden="1"/>
    </xf>
    <xf numFmtId="0" fontId="26" fillId="0" borderId="9" xfId="0" applyFont="1" applyBorder="1" applyAlignment="1" applyProtection="1">
      <alignment horizontal="right"/>
      <protection hidden="1"/>
    </xf>
    <xf numFmtId="0" fontId="26" fillId="0" borderId="9" xfId="0" applyFont="1" applyBorder="1" applyAlignment="1" applyProtection="1">
      <alignment horizontal="right" wrapText="1"/>
      <protection hidden="1"/>
    </xf>
    <xf numFmtId="0" fontId="26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164" fontId="24" fillId="0" borderId="15" xfId="2" applyNumberFormat="1" applyFont="1" applyBorder="1" applyAlignment="1" applyProtection="1">
      <alignment horizontal="right"/>
      <protection hidden="1"/>
    </xf>
    <xf numFmtId="164" fontId="24" fillId="0" borderId="15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164" fontId="7" fillId="0" borderId="0" xfId="2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4" xfId="0" applyNumberFormat="1" applyFont="1" applyBorder="1" applyAlignment="1" applyProtection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0" fillId="3" borderId="3" xfId="0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center"/>
    </xf>
    <xf numFmtId="0" fontId="7" fillId="0" borderId="8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Border="1" applyAlignment="1" applyProtection="1">
      <alignment horizontal="center"/>
      <protection hidden="1"/>
    </xf>
    <xf numFmtId="0" fontId="24" fillId="0" borderId="0" xfId="0" applyNumberFormat="1" applyFont="1" applyBorder="1" applyAlignment="1" applyProtection="1">
      <protection hidden="1"/>
    </xf>
    <xf numFmtId="164" fontId="24" fillId="0" borderId="0" xfId="0" applyNumberFormat="1" applyFont="1" applyBorder="1" applyAlignment="1" applyProtection="1">
      <protection hidden="1"/>
    </xf>
    <xf numFmtId="0" fontId="2" fillId="0" borderId="0" xfId="0" applyFont="1" applyProtection="1">
      <protection locked="0" hidden="1"/>
    </xf>
    <xf numFmtId="0" fontId="19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" fontId="33" fillId="0" borderId="0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14" fontId="14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horizontal="fill" wrapText="1"/>
      <protection hidden="1"/>
    </xf>
    <xf numFmtId="0" fontId="4" fillId="8" borderId="0" xfId="0" applyFont="1" applyFill="1" applyAlignment="1" applyProtection="1">
      <alignment horizontal="left" wrapText="1"/>
      <protection hidden="1"/>
    </xf>
    <xf numFmtId="0" fontId="23" fillId="8" borderId="6" xfId="0" applyFont="1" applyFill="1" applyBorder="1" applyAlignment="1" applyProtection="1">
      <alignment horizontal="left" vertical="center" wrapText="1"/>
      <protection hidden="1"/>
    </xf>
    <xf numFmtId="14" fontId="7" fillId="8" borderId="0" xfId="0" applyNumberFormat="1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 vertical="center" wrapText="1"/>
      <protection hidden="1"/>
    </xf>
    <xf numFmtId="0" fontId="7" fillId="8" borderId="0" xfId="0" applyFont="1" applyFill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32" fillId="2" borderId="0" xfId="0" applyFont="1" applyFill="1" applyBorder="1" applyAlignment="1" applyProtection="1">
      <alignment horizontal="left" vertical="center" wrapText="1"/>
      <protection locked="0" hidden="1"/>
    </xf>
    <xf numFmtId="0" fontId="32" fillId="0" borderId="0" xfId="0" applyFont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41" fillId="0" borderId="0" xfId="0" applyFont="1" applyFill="1" applyBorder="1" applyAlignment="1" applyProtection="1">
      <alignment horizontal="left" vertical="center" wrapText="1" indent="1"/>
      <protection hidden="1"/>
    </xf>
    <xf numFmtId="0" fontId="41" fillId="0" borderId="0" xfId="0" applyFont="1" applyFill="1" applyAlignment="1" applyProtection="1">
      <alignment horizontal="left" vertical="center" wrapText="1" indent="1"/>
    </xf>
    <xf numFmtId="0" fontId="42" fillId="0" borderId="0" xfId="0" applyFont="1" applyAlignment="1" applyProtection="1">
      <alignment horizontal="left" vertical="center" wrapText="1" indent="1"/>
    </xf>
    <xf numFmtId="0" fontId="32" fillId="2" borderId="0" xfId="0" applyFont="1" applyFill="1" applyBorder="1" applyAlignment="1" applyProtection="1">
      <alignment horizontal="center" vertical="center" wrapText="1"/>
      <protection locked="0" hidden="1"/>
    </xf>
    <xf numFmtId="0" fontId="32" fillId="0" borderId="0" xfId="0" applyFont="1" applyAlignment="1" applyProtection="1">
      <alignment horizontal="center" vertical="center" wrapText="1"/>
      <protection locked="0" hidden="1"/>
    </xf>
    <xf numFmtId="0" fontId="43" fillId="0" borderId="0" xfId="0" applyFont="1" applyBorder="1" applyAlignment="1" applyProtection="1">
      <alignment horizontal="left" vertical="center" wrapText="1" inden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14" fontId="4" fillId="0" borderId="6" xfId="0" applyNumberFormat="1" applyFont="1" applyBorder="1" applyAlignment="1" applyProtection="1">
      <alignment horizontal="left" wrapText="1"/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44" fillId="0" borderId="0" xfId="0" applyNumberFormat="1" applyFont="1" applyAlignment="1" applyProtection="1">
      <alignment wrapText="1"/>
      <protection hidden="1"/>
    </xf>
    <xf numFmtId="0" fontId="7" fillId="0" borderId="0" xfId="0" applyFont="1" applyAlignment="1">
      <alignment wrapText="1"/>
    </xf>
    <xf numFmtId="0" fontId="44" fillId="0" borderId="6" xfId="0" applyNumberFormat="1" applyFont="1" applyBorder="1" applyAlignment="1" applyProtection="1">
      <alignment wrapText="1"/>
      <protection hidden="1"/>
    </xf>
    <xf numFmtId="0" fontId="7" fillId="0" borderId="6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 applyProtection="1">
      <alignment horizontal="center" wrapText="1"/>
      <protection hidden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2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14" fontId="4" fillId="0" borderId="0" xfId="0" applyNumberFormat="1" applyFont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textRotation="90"/>
    </xf>
    <xf numFmtId="0" fontId="0" fillId="0" borderId="0" xfId="0" applyFill="1" applyAlignment="1">
      <alignment horizontal="fill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50"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57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ont>
        <b/>
        <i val="0"/>
        <condense val="0"/>
        <extend val="0"/>
        <color indexed="57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  <border>
        <left/>
        <right/>
        <top/>
        <bottom/>
      </border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Результаты работы</a:t>
            </a:r>
          </a:p>
        </c:rich>
      </c:tx>
      <c:layout>
        <c:manualLayout>
          <c:xMode val="edge"/>
          <c:yMode val="edge"/>
          <c:x val="0.3602698905061108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22573591667976E-2"/>
          <c:y val="0.16931304415222073"/>
          <c:w val="0.64646570928311353"/>
          <c:h val="0.80952799235280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Статистика!$B$6:$F$6</c:f>
              <c:strCache>
                <c:ptCount val="5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  <c:pt idx="4">
                  <c:v>нет оценки</c:v>
                </c:pt>
              </c:strCache>
            </c:strRef>
          </c:cat>
          <c:val>
            <c:numRef>
              <c:f>Статистика!$B$7:$F$7</c:f>
              <c:numCache>
                <c:formatCode>0.0%</c:formatCode>
                <c:ptCount val="5"/>
                <c:pt idx="0">
                  <c:v>0.13333333333333333</c:v>
                </c:pt>
                <c:pt idx="1">
                  <c:v>0.2</c:v>
                </c:pt>
                <c:pt idx="2">
                  <c:v>0.66666666666666663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818323214648703"/>
          <c:y val="0.32275298920968259"/>
          <c:w val="0.17508452857534221"/>
          <c:h val="0.640214973128359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Решаемость заданий Части 2</a:t>
            </a:r>
          </a:p>
        </c:rich>
      </c:tx>
      <c:layout>
        <c:manualLayout>
          <c:xMode val="edge"/>
          <c:yMode val="edge"/>
          <c:x val="0.3939107611548564"/>
          <c:y val="1.56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1379662309919805E-2"/>
          <c:y val="0.14375000000000004"/>
          <c:w val="0.79543329057579581"/>
          <c:h val="0.7531250000000006"/>
        </c:manualLayout>
      </c:layout>
      <c:bar3DChart>
        <c:barDir val="col"/>
        <c:grouping val="percentStacked"/>
        <c:varyColors val="0"/>
        <c:ser>
          <c:idx val="3"/>
          <c:order val="0"/>
          <c:tx>
            <c:strRef>
              <c:f>Статистика!$A$48</c:f>
              <c:strCache>
                <c:ptCount val="1"/>
                <c:pt idx="0">
                  <c:v>4 балла</c:v>
                </c:pt>
              </c:strCache>
            </c:strRef>
          </c:tx>
          <c:invertIfNegative val="0"/>
          <c:cat>
            <c:numRef>
              <c:f>Статистика!$B$47:$C$47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Статистика!$B$48:$C$48</c:f>
            </c:numRef>
          </c:val>
        </c:ser>
        <c:ser>
          <c:idx val="4"/>
          <c:order val="1"/>
          <c:tx>
            <c:strRef>
              <c:f>Статистика!$A$49</c:f>
              <c:strCache>
                <c:ptCount val="1"/>
                <c:pt idx="0">
                  <c:v>3 балла</c:v>
                </c:pt>
              </c:strCache>
            </c:strRef>
          </c:tx>
          <c:invertIfNegative val="0"/>
          <c:cat>
            <c:numRef>
              <c:f>Статистика!$B$47:$C$47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Статистика!$B$49:$C$49</c:f>
            </c:numRef>
          </c:val>
        </c:ser>
        <c:ser>
          <c:idx val="5"/>
          <c:order val="2"/>
          <c:tx>
            <c:strRef>
              <c:f>Статистика!$A$50</c:f>
              <c:strCache>
                <c:ptCount val="1"/>
                <c:pt idx="0">
                  <c:v>2 балла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Статистика!$B$47:$C$47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Статистика!$B$50:$C$50</c:f>
              <c:numCache>
                <c:formatCode>0.0%</c:formatCode>
                <c:ptCount val="2"/>
                <c:pt idx="0">
                  <c:v>0.13333333333333333</c:v>
                </c:pt>
                <c:pt idx="1">
                  <c:v>0.2</c:v>
                </c:pt>
              </c:numCache>
            </c:numRef>
          </c:val>
        </c:ser>
        <c:ser>
          <c:idx val="6"/>
          <c:order val="3"/>
          <c:tx>
            <c:strRef>
              <c:f>Статистика!$A$51</c:f>
              <c:strCache>
                <c:ptCount val="1"/>
                <c:pt idx="0">
                  <c:v>1 балл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Статистика!$B$47:$C$47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Статистика!$B$51:$C$51</c:f>
              <c:numCache>
                <c:formatCode>0.0%</c:formatCode>
                <c:ptCount val="2"/>
                <c:pt idx="0">
                  <c:v>0</c:v>
                </c:pt>
                <c:pt idx="1">
                  <c:v>6.6666666666666666E-2</c:v>
                </c:pt>
              </c:numCache>
            </c:numRef>
          </c:val>
        </c:ser>
        <c:ser>
          <c:idx val="7"/>
          <c:order val="4"/>
          <c:tx>
            <c:strRef>
              <c:f>Статистика!$A$52</c:f>
              <c:strCache>
                <c:ptCount val="1"/>
                <c:pt idx="0">
                  <c:v>0 баллов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Статистика!$B$47:$C$47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Статистика!$B$52:$C$52</c:f>
              <c:numCache>
                <c:formatCode>0.0%</c:formatCode>
                <c:ptCount val="2"/>
                <c:pt idx="0">
                  <c:v>0</c:v>
                </c:pt>
                <c:pt idx="1">
                  <c:v>6.6666666666666666E-2</c:v>
                </c:pt>
              </c:numCache>
            </c:numRef>
          </c:val>
        </c:ser>
        <c:ser>
          <c:idx val="8"/>
          <c:order val="5"/>
          <c:tx>
            <c:strRef>
              <c:f>Статистика!$A$53</c:f>
              <c:strCache>
                <c:ptCount val="1"/>
                <c:pt idx="0">
                  <c:v>нет ответа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Статистика!$B$47:$C$47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Статистика!$B$53:$C$53</c:f>
              <c:numCache>
                <c:formatCode>0.0%</c:formatCode>
                <c:ptCount val="2"/>
                <c:pt idx="0">
                  <c:v>0.8666666666666667</c:v>
                </c:pt>
                <c:pt idx="1">
                  <c:v>0.66666666666666663</c:v>
                </c:pt>
              </c:numCache>
            </c:numRef>
          </c:val>
        </c:ser>
        <c:ser>
          <c:idx val="9"/>
          <c:order val="6"/>
          <c:tx>
            <c:strRef>
              <c:f>Статистика!$A$54</c:f>
              <c:strCache>
                <c:ptCount val="1"/>
                <c:pt idx="0">
                  <c:v>тема не изучена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Статистика!$B$47:$C$47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Статистика!$B$54:$C$54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239232"/>
        <c:axId val="76240768"/>
        <c:axId val="0"/>
      </c:bar3DChart>
      <c:catAx>
        <c:axId val="762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2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40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239232"/>
        <c:crosses val="autoZero"/>
        <c:crossBetween val="between"/>
        <c:min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13360603949285"/>
          <c:y val="0.36875000000000002"/>
          <c:w val="0.13606099427866469"/>
          <c:h val="0.37812500000000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0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Набранные баллы</a:t>
            </a:r>
          </a:p>
        </c:rich>
      </c:tx>
      <c:layout>
        <c:manualLayout>
          <c:xMode val="edge"/>
          <c:yMode val="edge"/>
          <c:x val="0.42626090387607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991464133611705E-2"/>
          <c:y val="0.15331010452961671"/>
          <c:w val="0.93720309954205572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Статистика!$A$74</c:f>
              <c:strCache>
                <c:ptCount val="1"/>
                <c:pt idx="0">
                  <c:v>баллы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Статистика!$B$74:$N$74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Статистика!$B$75:$N$75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0.46666666666666667</c:v>
                </c:pt>
                <c:pt idx="5">
                  <c:v>0.13333333333333333</c:v>
                </c:pt>
                <c:pt idx="6">
                  <c:v>6.6666666666666666E-2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6.6666666666666666E-2</c:v>
                </c:pt>
                <c:pt idx="11">
                  <c:v>6.6666666666666666E-2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77632"/>
        <c:axId val="77430784"/>
      </c:lineChart>
      <c:catAx>
        <c:axId val="76277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43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43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27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Решаемость заданий Части 1</a:t>
            </a:r>
          </a:p>
        </c:rich>
      </c:tx>
      <c:layout>
        <c:manualLayout>
          <c:xMode val="edge"/>
          <c:yMode val="edge"/>
          <c:x val="0.38725043765342848"/>
          <c:y val="1.37741046831956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2331137537881343E-2"/>
          <c:y val="0.11570279060883322"/>
          <c:w val="0.79448181534783435"/>
          <c:h val="0.7906357358270266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Статистика!$A$22</c:f>
              <c:strCache>
                <c:ptCount val="1"/>
                <c:pt idx="0">
                  <c:v>верно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Статистика!$B$21:$I$21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Статистика!$B$22:$I$22</c:f>
              <c:numCache>
                <c:formatCode>0.0%</c:formatCode>
                <c:ptCount val="8"/>
                <c:pt idx="0">
                  <c:v>0.33333333333333331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0.46666666666666667</c:v>
                </c:pt>
                <c:pt idx="5">
                  <c:v>1</c:v>
                </c:pt>
                <c:pt idx="6">
                  <c:v>0.53333333333333333</c:v>
                </c:pt>
                <c:pt idx="7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Статистика!$A$23</c:f>
              <c:strCache>
                <c:ptCount val="1"/>
                <c:pt idx="0">
                  <c:v>неверно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Статистика!$B$21:$I$21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Статистика!$B$23:$I$23</c:f>
              <c:numCache>
                <c:formatCode>0.0%</c:formatCode>
                <c:ptCount val="8"/>
                <c:pt idx="0">
                  <c:v>0.46666666666666667</c:v>
                </c:pt>
                <c:pt idx="1">
                  <c:v>0.2</c:v>
                </c:pt>
                <c:pt idx="2">
                  <c:v>6.6666666666666666E-2</c:v>
                </c:pt>
                <c:pt idx="3">
                  <c:v>0.2</c:v>
                </c:pt>
                <c:pt idx="4">
                  <c:v>0.46666666666666667</c:v>
                </c:pt>
                <c:pt idx="5">
                  <c:v>0</c:v>
                </c:pt>
                <c:pt idx="6">
                  <c:v>0.33333333333333331</c:v>
                </c:pt>
                <c:pt idx="7">
                  <c:v>0.26666666666666666</c:v>
                </c:pt>
              </c:numCache>
            </c:numRef>
          </c:val>
        </c:ser>
        <c:ser>
          <c:idx val="2"/>
          <c:order val="2"/>
          <c:tx>
            <c:strRef>
              <c:f>Статистика!$A$24</c:f>
              <c:strCache>
                <c:ptCount val="1"/>
                <c:pt idx="0">
                  <c:v>нет ответа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Статистика!$B$21:$I$21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Статистика!$B$24:$I$24</c:f>
              <c:numCache>
                <c:formatCode>0.0%</c:formatCode>
                <c:ptCount val="8"/>
                <c:pt idx="0">
                  <c:v>0.2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  <c:pt idx="6">
                  <c:v>0.13333333333333333</c:v>
                </c:pt>
                <c:pt idx="7">
                  <c:v>0.46666666666666667</c:v>
                </c:pt>
              </c:numCache>
            </c:numRef>
          </c:val>
        </c:ser>
        <c:ser>
          <c:idx val="3"/>
          <c:order val="3"/>
          <c:tx>
            <c:strRef>
              <c:f>Статистика!$A$25</c:f>
              <c:strCache>
                <c:ptCount val="1"/>
                <c:pt idx="0">
                  <c:v>тема не изучена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Статистика!$B$21:$I$21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Статистика!$B$25:$I$25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864384"/>
        <c:axId val="78865920"/>
        <c:axId val="0"/>
      </c:bar3DChart>
      <c:catAx>
        <c:axId val="788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86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8659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864384"/>
        <c:crosses val="autoZero"/>
        <c:crossBetween val="between"/>
        <c:min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13360603949285"/>
          <c:y val="0.4049598345661336"/>
          <c:w val="0.13606099427866469"/>
          <c:h val="0.26721820929408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46</xdr:row>
      <xdr:rowOff>85725</xdr:rowOff>
    </xdr:from>
    <xdr:to>
      <xdr:col>2</xdr:col>
      <xdr:colOff>4000500</xdr:colOff>
      <xdr:row>46</xdr:row>
      <xdr:rowOff>1276350</xdr:rowOff>
    </xdr:to>
    <xdr:pic>
      <xdr:nvPicPr>
        <xdr:cNvPr id="312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054"/>
        <a:stretch>
          <a:fillRect/>
        </a:stretch>
      </xdr:blipFill>
      <xdr:spPr bwMode="auto">
        <a:xfrm>
          <a:off x="619125" y="25908000"/>
          <a:ext cx="4010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8</xdr:row>
      <xdr:rowOff>95250</xdr:rowOff>
    </xdr:from>
    <xdr:to>
      <xdr:col>9</xdr:col>
      <xdr:colOff>609600</xdr:colOff>
      <xdr:row>17</xdr:row>
      <xdr:rowOff>180975</xdr:rowOff>
    </xdr:to>
    <xdr:graphicFrame macro="">
      <xdr:nvGraphicFramePr>
        <xdr:cNvPr id="10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55</xdr:row>
      <xdr:rowOff>0</xdr:rowOff>
    </xdr:from>
    <xdr:to>
      <xdr:col>14</xdr:col>
      <xdr:colOff>609600</xdr:colOff>
      <xdr:row>71</xdr:row>
      <xdr:rowOff>0</xdr:rowOff>
    </xdr:to>
    <xdr:graphicFrame macro="">
      <xdr:nvGraphicFramePr>
        <xdr:cNvPr id="10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76</xdr:row>
      <xdr:rowOff>0</xdr:rowOff>
    </xdr:from>
    <xdr:to>
      <xdr:col>14</xdr:col>
      <xdr:colOff>609600</xdr:colOff>
      <xdr:row>90</xdr:row>
      <xdr:rowOff>66675</xdr:rowOff>
    </xdr:to>
    <xdr:graphicFrame macro="">
      <xdr:nvGraphicFramePr>
        <xdr:cNvPr id="103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609600</xdr:colOff>
      <xdr:row>44</xdr:row>
      <xdr:rowOff>28575</xdr:rowOff>
    </xdr:to>
    <xdr:graphicFrame macro="">
      <xdr:nvGraphicFramePr>
        <xdr:cNvPr id="103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0.38065</cdr:x>
      <cdr:y>0.42128</cdr:y>
    </cdr:from>
    <cdr:to>
      <cdr:x>0.40095</cdr:x>
      <cdr:y>0.47069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7356" y="1291253"/>
          <a:ext cx="203464" cy="151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0.40764</cdr:x>
      <cdr:y>0.39594</cdr:y>
    </cdr:from>
    <cdr:to>
      <cdr:x>0.42943</cdr:x>
      <cdr:y>0.45137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7814" y="1375937"/>
          <a:ext cx="218351" cy="192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 xmlns:a="http://schemas.openxmlformats.org/drawingml/2006/main"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grad.org/collect/" TargetMode="External"/><Relationship Id="rId1" Type="http://schemas.openxmlformats.org/officeDocument/2006/relationships/hyperlink" Target="http://www.statgrad.org/collec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workbookViewId="0">
      <selection activeCell="B4" sqref="B4:C4"/>
    </sheetView>
  </sheetViews>
  <sheetFormatPr defaultColWidth="0" defaultRowHeight="18" x14ac:dyDescent="0.25"/>
  <cols>
    <col min="1" max="1" width="1.28515625" style="36" customWidth="1"/>
    <col min="2" max="2" width="8.140625" style="37" customWidth="1"/>
    <col min="3" max="3" width="75.28515625" style="36" customWidth="1"/>
    <col min="4" max="4" width="49.28515625" style="36" hidden="1" customWidth="1"/>
    <col min="5" max="6" width="2.28515625" style="36" hidden="1" customWidth="1"/>
    <col min="7" max="7" width="78.7109375" style="36" hidden="1" customWidth="1"/>
    <col min="8" max="8" width="2.28515625" style="36" hidden="1" customWidth="1"/>
    <col min="9" max="17" width="0" style="36" hidden="1" customWidth="1"/>
    <col min="18" max="18" width="9.140625" style="36" customWidth="1"/>
    <col min="19" max="16384" width="0" style="36" hidden="1"/>
  </cols>
  <sheetData>
    <row r="1" spans="2:11" ht="39" customHeight="1" x14ac:dyDescent="0.25">
      <c r="B1" s="282" t="s">
        <v>46</v>
      </c>
      <c r="C1" s="282"/>
      <c r="D1" s="282"/>
    </row>
    <row r="2" spans="2:11" ht="38.25" customHeight="1" x14ac:dyDescent="0.25">
      <c r="B2" s="283" t="str">
        <f>служ!B10&amp;" 
"&amp;служ!B11</f>
        <v>Диагностическая работа по математике 
7 класс</v>
      </c>
      <c r="C2" s="283"/>
      <c r="D2" s="283"/>
    </row>
    <row r="3" spans="2:11" x14ac:dyDescent="0.25">
      <c r="B3" s="286">
        <f>служ!B12</f>
        <v>41702</v>
      </c>
      <c r="C3" s="283"/>
      <c r="D3" s="283"/>
    </row>
    <row r="4" spans="2:11" x14ac:dyDescent="0.25">
      <c r="B4" s="284" t="s">
        <v>87</v>
      </c>
      <c r="C4" s="284"/>
    </row>
    <row r="5" spans="2:11" s="113" customFormat="1" ht="36" customHeight="1" x14ac:dyDescent="0.25">
      <c r="B5" s="285" t="s">
        <v>259</v>
      </c>
      <c r="C5" s="285"/>
    </row>
    <row r="6" spans="2:11" s="113" customFormat="1" ht="75" customHeight="1" x14ac:dyDescent="0.25">
      <c r="B6" s="279" t="s">
        <v>298</v>
      </c>
      <c r="C6" s="280"/>
      <c r="D6" s="280"/>
      <c r="E6" s="280"/>
      <c r="F6" s="280"/>
      <c r="G6" s="280"/>
      <c r="H6" s="280"/>
      <c r="I6" s="280"/>
      <c r="J6" s="280"/>
    </row>
    <row r="7" spans="2:11" s="113" customFormat="1" ht="34.5" customHeight="1" x14ac:dyDescent="0.25">
      <c r="B7" s="276" t="s">
        <v>217</v>
      </c>
      <c r="C7" s="277"/>
      <c r="D7" s="277"/>
      <c r="E7" s="277"/>
      <c r="F7" s="277"/>
      <c r="G7" s="277"/>
      <c r="H7" s="277"/>
      <c r="I7" s="277"/>
      <c r="J7" s="277"/>
    </row>
    <row r="8" spans="2:11" s="113" customFormat="1" ht="34.5" customHeight="1" x14ac:dyDescent="0.25">
      <c r="B8" s="276" t="s">
        <v>218</v>
      </c>
      <c r="C8" s="277"/>
      <c r="D8" s="277"/>
      <c r="E8" s="277"/>
      <c r="F8" s="277"/>
      <c r="G8" s="277"/>
      <c r="H8" s="277"/>
      <c r="I8" s="277"/>
      <c r="J8" s="277"/>
    </row>
    <row r="9" spans="2:11" ht="15" customHeight="1" x14ac:dyDescent="0.25">
      <c r="B9" s="167" t="s">
        <v>381</v>
      </c>
      <c r="C9" s="38"/>
    </row>
    <row r="10" spans="2:11" s="186" customFormat="1" ht="33" hidden="1" customHeight="1" x14ac:dyDescent="0.25">
      <c r="B10" s="278" t="s">
        <v>304</v>
      </c>
      <c r="C10" s="278"/>
      <c r="D10" s="184"/>
      <c r="E10" s="184"/>
      <c r="F10" s="184"/>
      <c r="G10" s="184"/>
      <c r="H10" s="184"/>
      <c r="I10" s="184"/>
      <c r="J10" s="184"/>
      <c r="K10" s="184"/>
    </row>
    <row r="11" spans="2:11" ht="53.25" customHeight="1" x14ac:dyDescent="0.25">
      <c r="B11" s="39" t="s">
        <v>47</v>
      </c>
      <c r="C11" s="38" t="s">
        <v>88</v>
      </c>
    </row>
    <row r="12" spans="2:11" ht="105.75" x14ac:dyDescent="0.25">
      <c r="B12" s="39" t="s">
        <v>299</v>
      </c>
      <c r="C12" s="38" t="s">
        <v>378</v>
      </c>
    </row>
    <row r="13" spans="2:11" x14ac:dyDescent="0.25">
      <c r="B13" s="40" t="s">
        <v>48</v>
      </c>
      <c r="C13" s="38"/>
    </row>
    <row r="14" spans="2:11" ht="36" x14ac:dyDescent="0.25">
      <c r="B14" s="41" t="s">
        <v>49</v>
      </c>
      <c r="C14" s="38" t="s">
        <v>50</v>
      </c>
    </row>
    <row r="15" spans="2:11" x14ac:dyDescent="0.25">
      <c r="B15" s="41" t="s">
        <v>51</v>
      </c>
      <c r="C15" s="38" t="s">
        <v>52</v>
      </c>
    </row>
    <row r="16" spans="2:11" ht="36" x14ac:dyDescent="0.25">
      <c r="B16" s="41" t="s">
        <v>53</v>
      </c>
      <c r="C16" s="38" t="s">
        <v>54</v>
      </c>
    </row>
    <row r="17" spans="1:7" ht="72.75" customHeight="1" x14ac:dyDescent="0.25">
      <c r="B17" s="41" t="s">
        <v>55</v>
      </c>
      <c r="C17" s="42" t="s">
        <v>56</v>
      </c>
    </row>
    <row r="18" spans="1:7" ht="36" x14ac:dyDescent="0.25">
      <c r="B18" s="41" t="s">
        <v>57</v>
      </c>
      <c r="C18" s="42" t="s">
        <v>219</v>
      </c>
    </row>
    <row r="19" spans="1:7" ht="69" x14ac:dyDescent="0.25">
      <c r="B19" s="41" t="s">
        <v>58</v>
      </c>
      <c r="C19" s="43" t="s">
        <v>205</v>
      </c>
    </row>
    <row r="20" spans="1:7" ht="72" x14ac:dyDescent="0.25">
      <c r="B20" s="41" t="s">
        <v>116</v>
      </c>
      <c r="C20" s="78" t="s">
        <v>245</v>
      </c>
    </row>
    <row r="21" spans="1:7" x14ac:dyDescent="0.25">
      <c r="B21" s="40" t="s">
        <v>117</v>
      </c>
      <c r="C21" s="38"/>
    </row>
    <row r="22" spans="1:7" ht="33.75" customHeight="1" x14ac:dyDescent="0.25">
      <c r="A22" s="37"/>
      <c r="B22" s="41" t="s">
        <v>59</v>
      </c>
      <c r="C22" s="38" t="s">
        <v>220</v>
      </c>
      <c r="G22" s="42" t="s">
        <v>208</v>
      </c>
    </row>
    <row r="23" spans="1:7" ht="36" x14ac:dyDescent="0.25">
      <c r="A23" s="37"/>
      <c r="B23" s="41" t="s">
        <v>60</v>
      </c>
      <c r="C23" s="38" t="s">
        <v>361</v>
      </c>
    </row>
    <row r="24" spans="1:7" ht="36" hidden="1" x14ac:dyDescent="0.25">
      <c r="A24" s="37"/>
      <c r="B24" s="41" t="s">
        <v>61</v>
      </c>
      <c r="C24" s="112" t="s">
        <v>123</v>
      </c>
    </row>
    <row r="25" spans="1:7" ht="72" x14ac:dyDescent="0.25">
      <c r="A25" s="37"/>
      <c r="B25" s="41" t="s">
        <v>62</v>
      </c>
      <c r="C25" s="38" t="s">
        <v>358</v>
      </c>
    </row>
    <row r="26" spans="1:7" ht="129.75" x14ac:dyDescent="0.3">
      <c r="A26" s="37"/>
      <c r="B26" s="41" t="s">
        <v>63</v>
      </c>
      <c r="C26" s="185" t="s">
        <v>300</v>
      </c>
    </row>
    <row r="27" spans="1:7" ht="54" x14ac:dyDescent="0.25">
      <c r="A27" s="37"/>
      <c r="B27" s="41" t="s">
        <v>115</v>
      </c>
      <c r="C27" s="38" t="s">
        <v>263</v>
      </c>
    </row>
    <row r="28" spans="1:7" ht="36" x14ac:dyDescent="0.25">
      <c r="A28" s="37"/>
      <c r="B28" s="41" t="s">
        <v>122</v>
      </c>
      <c r="C28" s="38" t="s">
        <v>125</v>
      </c>
    </row>
    <row r="29" spans="1:7" x14ac:dyDescent="0.25">
      <c r="A29" s="37"/>
      <c r="B29" s="44" t="s">
        <v>212</v>
      </c>
      <c r="C29" s="38"/>
    </row>
    <row r="30" spans="1:7" ht="54.75" customHeight="1" x14ac:dyDescent="0.25">
      <c r="A30" s="37"/>
      <c r="B30" s="41" t="s">
        <v>64</v>
      </c>
      <c r="C30" s="38" t="s">
        <v>213</v>
      </c>
    </row>
    <row r="31" spans="1:7" ht="36" x14ac:dyDescent="0.25">
      <c r="B31" s="41" t="s">
        <v>65</v>
      </c>
      <c r="C31" s="38" t="s">
        <v>221</v>
      </c>
    </row>
    <row r="32" spans="1:7" x14ac:dyDescent="0.25">
      <c r="C32" s="94" t="s">
        <v>214</v>
      </c>
    </row>
    <row r="33" spans="1:3" ht="54" x14ac:dyDescent="0.25">
      <c r="A33" s="37"/>
      <c r="B33" s="41" t="s">
        <v>66</v>
      </c>
      <c r="C33" s="38" t="s">
        <v>296</v>
      </c>
    </row>
    <row r="34" spans="1:3" ht="90" x14ac:dyDescent="0.25">
      <c r="A34" s="37"/>
      <c r="B34" s="41" t="s">
        <v>67</v>
      </c>
      <c r="C34" s="38" t="s">
        <v>297</v>
      </c>
    </row>
    <row r="35" spans="1:3" x14ac:dyDescent="0.25">
      <c r="A35" s="37"/>
      <c r="B35" s="36"/>
      <c r="C35" s="89" t="s">
        <v>215</v>
      </c>
    </row>
    <row r="36" spans="1:3" ht="108" x14ac:dyDescent="0.25">
      <c r="A36" s="37"/>
      <c r="B36" s="41" t="s">
        <v>141</v>
      </c>
      <c r="C36" s="38" t="s">
        <v>305</v>
      </c>
    </row>
    <row r="37" spans="1:3" ht="72" x14ac:dyDescent="0.25">
      <c r="A37" s="37"/>
      <c r="B37" s="41" t="s">
        <v>142</v>
      </c>
      <c r="C37" s="38" t="s">
        <v>201</v>
      </c>
    </row>
    <row r="38" spans="1:3" ht="72" x14ac:dyDescent="0.25">
      <c r="A38" s="37"/>
      <c r="B38" s="41" t="s">
        <v>295</v>
      </c>
      <c r="C38" s="183" t="s">
        <v>301</v>
      </c>
    </row>
    <row r="39" spans="1:3" s="113" customFormat="1" ht="34.5" customHeight="1" x14ac:dyDescent="0.3">
      <c r="B39" s="281" t="s">
        <v>222</v>
      </c>
      <c r="C39" s="281"/>
    </row>
    <row r="40" spans="1:3" s="113" customFormat="1" x14ac:dyDescent="0.25">
      <c r="B40" s="275" t="s">
        <v>272</v>
      </c>
      <c r="C40" s="275"/>
    </row>
    <row r="41" spans="1:3" s="113" customFormat="1" ht="36.75" customHeight="1" x14ac:dyDescent="0.25">
      <c r="B41" s="274" t="s">
        <v>260</v>
      </c>
      <c r="C41" s="274"/>
    </row>
    <row r="42" spans="1:3" s="113" customFormat="1" ht="36" x14ac:dyDescent="0.25">
      <c r="A42" s="115"/>
      <c r="B42" s="41" t="s">
        <v>280</v>
      </c>
      <c r="C42" s="79" t="s">
        <v>223</v>
      </c>
    </row>
    <row r="43" spans="1:3" s="113" customFormat="1" ht="54" x14ac:dyDescent="0.25">
      <c r="B43" s="41" t="s">
        <v>68</v>
      </c>
      <c r="C43" s="114" t="s">
        <v>364</v>
      </c>
    </row>
    <row r="44" spans="1:3" s="113" customFormat="1" x14ac:dyDescent="0.25">
      <c r="A44" s="115"/>
      <c r="B44" s="41" t="s">
        <v>70</v>
      </c>
      <c r="C44" s="38" t="s">
        <v>69</v>
      </c>
    </row>
    <row r="45" spans="1:3" s="113" customFormat="1" x14ac:dyDescent="0.25">
      <c r="A45" s="115"/>
      <c r="B45" s="41" t="s">
        <v>71</v>
      </c>
      <c r="C45" s="38" t="s">
        <v>73</v>
      </c>
    </row>
    <row r="46" spans="1:3" s="113" customFormat="1" ht="72.75" customHeight="1" x14ac:dyDescent="0.25">
      <c r="A46" s="115"/>
      <c r="B46" s="41" t="s">
        <v>72</v>
      </c>
      <c r="C46" s="38" t="s">
        <v>224</v>
      </c>
    </row>
    <row r="47" spans="1:3" s="113" customFormat="1" ht="104.25" customHeight="1" x14ac:dyDescent="0.25">
      <c r="A47" s="115"/>
      <c r="B47" s="41"/>
      <c r="C47" s="38"/>
    </row>
    <row r="48" spans="1:3" s="113" customFormat="1" ht="54" x14ac:dyDescent="0.25">
      <c r="A48" s="115"/>
      <c r="B48" s="41" t="s">
        <v>74</v>
      </c>
      <c r="C48" s="38" t="s">
        <v>379</v>
      </c>
    </row>
    <row r="49" spans="1:3" s="113" customFormat="1" x14ac:dyDescent="0.25">
      <c r="A49" s="115"/>
      <c r="B49" s="41" t="s">
        <v>75</v>
      </c>
      <c r="C49" s="38" t="s">
        <v>225</v>
      </c>
    </row>
    <row r="50" spans="1:3" s="113" customFormat="1" ht="56.25" x14ac:dyDescent="0.25">
      <c r="A50" s="115"/>
      <c r="B50" s="41" t="s">
        <v>76</v>
      </c>
      <c r="C50" s="38" t="s">
        <v>78</v>
      </c>
    </row>
    <row r="51" spans="1:3" s="113" customFormat="1" ht="36" x14ac:dyDescent="0.25">
      <c r="A51" s="115"/>
      <c r="B51" s="41" t="s">
        <v>77</v>
      </c>
      <c r="C51" s="38" t="s">
        <v>80</v>
      </c>
    </row>
    <row r="52" spans="1:3" s="113" customFormat="1" ht="36" x14ac:dyDescent="0.25">
      <c r="B52" s="41" t="s">
        <v>79</v>
      </c>
      <c r="C52" s="38" t="s">
        <v>226</v>
      </c>
    </row>
    <row r="53" spans="1:3" s="113" customFormat="1" ht="54" x14ac:dyDescent="0.25">
      <c r="A53" s="115"/>
      <c r="B53" s="41" t="s">
        <v>81</v>
      </c>
      <c r="C53" s="38" t="s">
        <v>273</v>
      </c>
    </row>
    <row r="54" spans="1:3" s="113" customFormat="1" x14ac:dyDescent="0.25">
      <c r="A54" s="115"/>
      <c r="B54" s="36"/>
      <c r="C54" s="116" t="s">
        <v>227</v>
      </c>
    </row>
    <row r="55" spans="1:3" s="2" customFormat="1" ht="48.75" hidden="1" customHeight="1" x14ac:dyDescent="0.2">
      <c r="A55" s="175"/>
      <c r="B55" s="176"/>
      <c r="C55" s="177" t="s">
        <v>357</v>
      </c>
    </row>
    <row r="56" spans="1:3" ht="54" x14ac:dyDescent="0.25">
      <c r="B56" s="178" t="s">
        <v>282</v>
      </c>
      <c r="C56" s="114" t="s">
        <v>303</v>
      </c>
    </row>
    <row r="57" spans="1:3" s="113" customFormat="1" ht="18" customHeight="1" x14ac:dyDescent="0.25">
      <c r="B57" s="275" t="s">
        <v>271</v>
      </c>
      <c r="C57" s="275"/>
    </row>
    <row r="58" spans="1:3" s="113" customFormat="1" ht="37.5" customHeight="1" x14ac:dyDescent="0.25">
      <c r="B58" s="274" t="s">
        <v>228</v>
      </c>
      <c r="C58" s="274"/>
    </row>
    <row r="59" spans="1:3" s="113" customFormat="1" ht="36" x14ac:dyDescent="0.25">
      <c r="B59" s="117" t="s">
        <v>283</v>
      </c>
      <c r="C59" s="119" t="s">
        <v>230</v>
      </c>
    </row>
    <row r="60" spans="1:3" s="113" customFormat="1" ht="54" x14ac:dyDescent="0.25">
      <c r="B60" s="41" t="s">
        <v>284</v>
      </c>
      <c r="C60" s="114" t="s">
        <v>364</v>
      </c>
    </row>
    <row r="61" spans="1:3" s="113" customFormat="1" ht="18.75" customHeight="1" x14ac:dyDescent="0.25">
      <c r="B61" s="117" t="s">
        <v>229</v>
      </c>
      <c r="C61" s="118" t="s">
        <v>69</v>
      </c>
    </row>
    <row r="62" spans="1:3" s="113" customFormat="1" x14ac:dyDescent="0.25">
      <c r="B62" s="117" t="s">
        <v>231</v>
      </c>
      <c r="C62" s="118" t="s">
        <v>73</v>
      </c>
    </row>
    <row r="63" spans="1:3" s="113" customFormat="1" ht="54" x14ac:dyDescent="0.25">
      <c r="B63" s="117" t="s">
        <v>232</v>
      </c>
      <c r="C63" s="120" t="s">
        <v>233</v>
      </c>
    </row>
    <row r="64" spans="1:3" s="113" customFormat="1" ht="54" x14ac:dyDescent="0.25">
      <c r="B64" s="117" t="s">
        <v>234</v>
      </c>
      <c r="C64" s="38" t="s">
        <v>379</v>
      </c>
    </row>
    <row r="65" spans="1:3" s="113" customFormat="1" ht="36" x14ac:dyDescent="0.25">
      <c r="B65" s="117" t="s">
        <v>235</v>
      </c>
      <c r="C65" s="121" t="s">
        <v>236</v>
      </c>
    </row>
    <row r="66" spans="1:3" s="113" customFormat="1" ht="54" x14ac:dyDescent="0.25">
      <c r="B66" s="122" t="s">
        <v>237</v>
      </c>
      <c r="C66" s="121" t="s">
        <v>238</v>
      </c>
    </row>
    <row r="67" spans="1:3" s="113" customFormat="1" ht="36" x14ac:dyDescent="0.25">
      <c r="B67" s="122" t="s">
        <v>239</v>
      </c>
      <c r="C67" s="121" t="s">
        <v>240</v>
      </c>
    </row>
    <row r="68" spans="1:3" s="113" customFormat="1" ht="54" x14ac:dyDescent="0.25">
      <c r="B68" s="122" t="s">
        <v>241</v>
      </c>
      <c r="C68" s="38" t="s">
        <v>273</v>
      </c>
    </row>
    <row r="69" spans="1:3" s="113" customFormat="1" x14ac:dyDescent="0.25">
      <c r="A69" s="115"/>
      <c r="B69" s="36"/>
      <c r="C69" s="116" t="s">
        <v>227</v>
      </c>
    </row>
    <row r="70" spans="1:3" s="113" customFormat="1" ht="46.5" hidden="1" x14ac:dyDescent="0.25">
      <c r="B70" s="122"/>
      <c r="C70" s="177" t="s">
        <v>281</v>
      </c>
    </row>
    <row r="71" spans="1:3" ht="54.75" customHeight="1" x14ac:dyDescent="0.25">
      <c r="B71" s="178" t="s">
        <v>285</v>
      </c>
      <c r="C71" s="114" t="s">
        <v>303</v>
      </c>
    </row>
    <row r="72" spans="1:3" s="113" customFormat="1" hidden="1" x14ac:dyDescent="0.25">
      <c r="B72" s="122"/>
      <c r="C72" s="116"/>
    </row>
    <row r="73" spans="1:3" s="113" customFormat="1" hidden="1" x14ac:dyDescent="0.25">
      <c r="B73" s="122"/>
      <c r="C73" s="116"/>
    </row>
    <row r="74" spans="1:3" s="113" customFormat="1" x14ac:dyDescent="0.25">
      <c r="B74" s="44" t="s">
        <v>82</v>
      </c>
      <c r="C74" s="36"/>
    </row>
    <row r="75" spans="1:3" s="113" customFormat="1" ht="125.25" customHeight="1" x14ac:dyDescent="0.25">
      <c r="B75" s="41"/>
      <c r="C75" s="38" t="s">
        <v>286</v>
      </c>
    </row>
    <row r="76" spans="1:3" s="113" customFormat="1" ht="60.75" x14ac:dyDescent="0.25">
      <c r="B76" s="37"/>
      <c r="C76" s="45" t="s">
        <v>302</v>
      </c>
    </row>
    <row r="77" spans="1:3" s="113" customFormat="1" x14ac:dyDescent="0.25">
      <c r="B77" s="37"/>
      <c r="C77" s="46" t="s">
        <v>242</v>
      </c>
    </row>
    <row r="78" spans="1:3" s="113" customFormat="1" x14ac:dyDescent="0.25">
      <c r="B78" s="39"/>
      <c r="C78" s="45" t="s">
        <v>83</v>
      </c>
    </row>
    <row r="79" spans="1:3" s="113" customFormat="1" x14ac:dyDescent="0.25">
      <c r="B79" s="39"/>
      <c r="C79" s="47" t="s">
        <v>288</v>
      </c>
    </row>
    <row r="80" spans="1:3" s="113" customFormat="1" x14ac:dyDescent="0.25">
      <c r="B80" s="37"/>
      <c r="C80" s="47" t="s">
        <v>365</v>
      </c>
    </row>
    <row r="81" spans="2:3" s="113" customFormat="1" x14ac:dyDescent="0.25">
      <c r="B81" s="37"/>
      <c r="C81" s="47" t="s">
        <v>84</v>
      </c>
    </row>
    <row r="82" spans="2:3" s="113" customFormat="1" x14ac:dyDescent="0.25">
      <c r="B82" s="37"/>
      <c r="C82" s="46" t="s">
        <v>85</v>
      </c>
    </row>
    <row r="83" spans="2:3" s="113" customFormat="1" ht="31.5" x14ac:dyDescent="0.25">
      <c r="B83" s="37"/>
      <c r="C83" s="46" t="s">
        <v>86</v>
      </c>
    </row>
    <row r="84" spans="2:3" s="113" customFormat="1" ht="30.75" x14ac:dyDescent="0.25">
      <c r="B84" s="37"/>
      <c r="C84" s="48" t="s">
        <v>243</v>
      </c>
    </row>
    <row r="85" spans="2:3" s="113" customFormat="1" ht="45.75" x14ac:dyDescent="0.25">
      <c r="B85" s="37"/>
      <c r="C85" s="45" t="s">
        <v>244</v>
      </c>
    </row>
    <row r="86" spans="2:3" s="113" customFormat="1" x14ac:dyDescent="0.25">
      <c r="B86" s="37"/>
      <c r="C86" s="36"/>
    </row>
    <row r="87" spans="2:3" s="113" customFormat="1" x14ac:dyDescent="0.25">
      <c r="B87" s="115"/>
    </row>
    <row r="88" spans="2:3" s="113" customFormat="1" x14ac:dyDescent="0.25">
      <c r="B88" s="115"/>
    </row>
    <row r="89" spans="2:3" s="113" customFormat="1" x14ac:dyDescent="0.25">
      <c r="B89" s="115"/>
    </row>
    <row r="90" spans="2:3" s="113" customFormat="1" x14ac:dyDescent="0.25">
      <c r="B90" s="115"/>
    </row>
    <row r="91" spans="2:3" s="113" customFormat="1" x14ac:dyDescent="0.25">
      <c r="B91" s="115"/>
    </row>
    <row r="92" spans="2:3" s="113" customFormat="1" x14ac:dyDescent="0.25">
      <c r="B92" s="115"/>
    </row>
    <row r="93" spans="2:3" s="113" customFormat="1" x14ac:dyDescent="0.25">
      <c r="B93" s="115"/>
    </row>
    <row r="94" spans="2:3" s="113" customFormat="1" x14ac:dyDescent="0.25">
      <c r="B94" s="115"/>
    </row>
    <row r="95" spans="2:3" s="113" customFormat="1" x14ac:dyDescent="0.25">
      <c r="B95" s="115"/>
    </row>
    <row r="96" spans="2:3" s="113" customFormat="1" x14ac:dyDescent="0.25">
      <c r="B96" s="115"/>
    </row>
    <row r="97" spans="2:2" s="113" customFormat="1" x14ac:dyDescent="0.25">
      <c r="B97" s="115"/>
    </row>
    <row r="98" spans="2:2" s="113" customFormat="1" x14ac:dyDescent="0.25">
      <c r="B98" s="115"/>
    </row>
    <row r="99" spans="2:2" s="113" customFormat="1" x14ac:dyDescent="0.25">
      <c r="B99" s="115"/>
    </row>
    <row r="100" spans="2:2" s="113" customFormat="1" x14ac:dyDescent="0.25">
      <c r="B100" s="115"/>
    </row>
    <row r="101" spans="2:2" s="113" customFormat="1" x14ac:dyDescent="0.25">
      <c r="B101" s="115"/>
    </row>
    <row r="102" spans="2:2" s="113" customFormat="1" x14ac:dyDescent="0.25">
      <c r="B102" s="115"/>
    </row>
    <row r="103" spans="2:2" s="113" customFormat="1" x14ac:dyDescent="0.25">
      <c r="B103" s="115"/>
    </row>
    <row r="104" spans="2:2" s="113" customFormat="1" x14ac:dyDescent="0.25">
      <c r="B104" s="115"/>
    </row>
  </sheetData>
  <sheetProtection sheet="1" objects="1" scenarios="1"/>
  <mergeCells count="14">
    <mergeCell ref="B6:J6"/>
    <mergeCell ref="B39:C39"/>
    <mergeCell ref="B1:D1"/>
    <mergeCell ref="B2:D2"/>
    <mergeCell ref="B4:C4"/>
    <mergeCell ref="B5:C5"/>
    <mergeCell ref="B3:D3"/>
    <mergeCell ref="B41:C41"/>
    <mergeCell ref="B57:C57"/>
    <mergeCell ref="B58:C58"/>
    <mergeCell ref="B7:J7"/>
    <mergeCell ref="B8:J8"/>
    <mergeCell ref="B40:C40"/>
    <mergeCell ref="B10:C10"/>
  </mergeCells>
  <phoneticPr fontId="0" type="noConversion"/>
  <dataValidations count="2">
    <dataValidation type="list" allowBlank="1" showInputMessage="1" showErrorMessage="1" sqref="C17">
      <formula1>G22</formula1>
    </dataValidation>
    <dataValidation allowBlank="1" showDropDown="1" showInputMessage="1" showErrorMessage="1" sqref="G22"/>
  </dataValidations>
  <hyperlinks>
    <hyperlink ref="C54" r:id="rId1"/>
    <hyperlink ref="C69" r:id="rId2"/>
  </hyperlinks>
  <pageMargins left="0.75" right="0.75" top="1" bottom="1" header="0.5" footer="0.5"/>
  <pageSetup paperSize="9" orientation="portrait" r:id="rId3"/>
  <headerFooter alignWithMargins="0"/>
  <rowBreaks count="1" manualBreakCount="1">
    <brk id="45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pane ySplit="5" topLeftCell="A6" activePane="bottomLeft" state="frozen"/>
      <selection pane="bottomLeft" activeCell="B25" sqref="B25"/>
    </sheetView>
  </sheetViews>
  <sheetFormatPr defaultColWidth="0" defaultRowHeight="15" zeroHeight="1" x14ac:dyDescent="0.2"/>
  <cols>
    <col min="1" max="1" width="4" style="2" customWidth="1"/>
    <col min="2" max="2" width="42.28515625" style="2" customWidth="1"/>
    <col min="3" max="3" width="8.5703125" style="2" customWidth="1"/>
    <col min="4" max="5" width="3.42578125" style="2" customWidth="1"/>
    <col min="6" max="6" width="5" style="2" customWidth="1"/>
    <col min="7" max="7" width="31.28515625" style="2" customWidth="1"/>
    <col min="8" max="8" width="6.28515625" style="2" hidden="1" customWidth="1"/>
    <col min="9" max="10" width="9" style="2" hidden="1" customWidth="1"/>
    <col min="11" max="11" width="7.85546875" style="2" hidden="1" customWidth="1"/>
    <col min="12" max="12" width="35.28515625" style="50" customWidth="1"/>
    <col min="13" max="16384" width="40" style="2" hidden="1"/>
  </cols>
  <sheetData>
    <row r="1" spans="1:13" ht="27" customHeight="1" x14ac:dyDescent="0.2">
      <c r="A1" s="59">
        <f>IF(OR(ISERR(A3),H5=0),0,K3*K46*K1*H2)</f>
        <v>1</v>
      </c>
      <c r="B1" s="18" t="s">
        <v>16</v>
      </c>
      <c r="C1" s="289" t="s">
        <v>383</v>
      </c>
      <c r="D1" s="289"/>
      <c r="E1" s="289"/>
      <c r="F1" s="289"/>
      <c r="H1" s="19" t="b">
        <f>AND(VALUE(MID(C1,4,2))&gt;0,VALUE(MID(C1,6,4))&gt;0,LEN(C1)=9)</f>
        <v>1</v>
      </c>
      <c r="I1" s="19"/>
      <c r="J1" s="19"/>
      <c r="K1" s="82">
        <f>IF(AND(OR(LEN(C1)=9,),OR(MID(C1,1,3)="sch",MID(C1,1,3)="spo"),IF(ISERR(H1),0,H1)),1,0)</f>
        <v>1</v>
      </c>
      <c r="L1" s="49" t="str">
        <f>IF(K1=0,"Введенный логин не корректен. Уточните.","")</f>
        <v/>
      </c>
    </row>
    <row r="2" spans="1:13" ht="31.5" hidden="1" customHeight="1" x14ac:dyDescent="0.2">
      <c r="A2" s="59"/>
      <c r="B2" s="18" t="s">
        <v>198</v>
      </c>
      <c r="C2" s="288" t="s">
        <v>119</v>
      </c>
      <c r="D2" s="288"/>
      <c r="E2" s="288"/>
      <c r="F2" s="288"/>
      <c r="G2" s="288"/>
      <c r="H2" s="50">
        <f>IF(K2&gt;0,1,0)</f>
        <v>1</v>
      </c>
      <c r="I2" s="19"/>
      <c r="J2" s="19"/>
      <c r="K2" s="82">
        <f>IF(C2=служ!K4,1,IF(C2=служ!K5,2,0))</f>
        <v>1</v>
      </c>
      <c r="L2" s="49" t="str">
        <f>IF(K2=0,"Укажите план (БЕЗ ЛОГАРИФМОВ) или (БЕЗ ПРОИЗВОДНОЙ)","")</f>
        <v/>
      </c>
    </row>
    <row r="3" spans="1:13" ht="42.75" x14ac:dyDescent="0.2">
      <c r="A3" s="59">
        <f>SUM(H6:H45)</f>
        <v>236</v>
      </c>
      <c r="B3" s="17" t="s">
        <v>89</v>
      </c>
      <c r="C3" s="125">
        <f>служ!B9</f>
        <v>7</v>
      </c>
      <c r="D3" s="51" t="s">
        <v>20</v>
      </c>
      <c r="E3" s="51"/>
      <c r="H3" s="2" t="str">
        <f>LOWER(C3&amp;D3&amp;E3)</f>
        <v>7в</v>
      </c>
      <c r="K3" s="82">
        <f>IF(AND(C3&gt;0,NOT(ISBLANK(D3))),1,0)</f>
        <v>1</v>
      </c>
      <c r="L3" s="49" t="str">
        <f>IF(K3=0,"Введите букву класса и, при необходимости, подгруппу.","")</f>
        <v/>
      </c>
    </row>
    <row r="4" spans="1:13" ht="63" customHeight="1" x14ac:dyDescent="0.2">
      <c r="A4" s="287" t="str">
        <f>IF(ISERR(A3),"Вы перенесли значение или удалили ячейку!
 Немедленно отмените операцию (правка - отменить) или отчет будет испорчен!",IF(A1=1,"Данные приняты. Можно переходить к следующему листу или продолжить заполнение списка","Подготовьте список участников работы в MS Word.
 Введите или скопируйте подготовленнный список группы в ячейки, отмеченные цветом. Удалите фамилии отсутствовавших  учеников клавишей DEL.
Не перемещайте фамилии мышью!  Не удаляйте ячейки и строки!"))</f>
        <v>Данные приняты. Можно переходить к следующему листу или продолжить заполнение списка</v>
      </c>
      <c r="B4" s="287"/>
      <c r="C4" s="287"/>
      <c r="D4" s="287"/>
      <c r="E4" s="287"/>
      <c r="F4" s="287"/>
      <c r="G4" s="287"/>
      <c r="L4" s="49" t="str">
        <f>IF(H5=0,"Копируя список из MS Excel, воспользуйтесь Специальной вставкой (Правка / Специальная вставка / значения).","")</f>
        <v/>
      </c>
    </row>
    <row r="5" spans="1:13" s="35" customFormat="1" ht="32.25" customHeight="1" x14ac:dyDescent="0.25">
      <c r="A5" s="69" t="s">
        <v>98</v>
      </c>
      <c r="B5" s="70" t="s">
        <v>99</v>
      </c>
      <c r="C5" s="69" t="s">
        <v>100</v>
      </c>
      <c r="D5" s="69" t="s">
        <v>101</v>
      </c>
      <c r="E5" s="69"/>
      <c r="F5" s="69"/>
      <c r="G5" s="164" t="s">
        <v>362</v>
      </c>
      <c r="H5" s="35">
        <f>COUNTIF(H6:H45,"&gt;0")</f>
        <v>15</v>
      </c>
      <c r="I5" s="83">
        <f>служ!V9</f>
        <v>1</v>
      </c>
      <c r="J5" s="83"/>
      <c r="K5" s="83"/>
      <c r="L5" s="49" t="str">
        <f>IF(H5=0,"Заполните список группы!","")</f>
        <v/>
      </c>
    </row>
    <row r="6" spans="1:13" x14ac:dyDescent="0.2">
      <c r="A6" s="2">
        <v>1</v>
      </c>
      <c r="B6" s="58" t="s">
        <v>384</v>
      </c>
      <c r="C6" s="68">
        <v>70202</v>
      </c>
      <c r="D6" s="68">
        <v>3</v>
      </c>
      <c r="E6" s="179" t="str">
        <f>IF(K6=0,E$46,IF(AND(H6=0,I6&gt;0),$F$46,""))</f>
        <v/>
      </c>
      <c r="H6" s="2">
        <f t="shared" ref="H6:H13" si="0">LEN(B6)</f>
        <v>15</v>
      </c>
      <c r="I6" s="2">
        <f>C6+D6</f>
        <v>70205</v>
      </c>
      <c r="J6" s="2">
        <v>1</v>
      </c>
      <c r="K6" s="2">
        <f>IF(OR(AND(H6&gt;0,C6&gt;0,D6&gt;0),H6=0),1,0)*J6</f>
        <v>1</v>
      </c>
      <c r="M6" s="2">
        <f>IF(ISBLANK(C6),"",VALUE(RIGHT(C6,2)))</f>
        <v>2</v>
      </c>
    </row>
    <row r="7" spans="1:13" x14ac:dyDescent="0.2">
      <c r="A7" s="2">
        <v>2</v>
      </c>
      <c r="B7" s="58" t="s">
        <v>385</v>
      </c>
      <c r="C7" s="68">
        <v>70202</v>
      </c>
      <c r="D7" s="68">
        <v>3</v>
      </c>
      <c r="E7" s="179" t="str">
        <f t="shared" ref="E7:E45" si="1">IF(K7=0,E$46,IF(AND(H7=0,I7&gt;0),$F$46,""))</f>
        <v/>
      </c>
      <c r="H7" s="2">
        <f t="shared" si="0"/>
        <v>13</v>
      </c>
      <c r="I7" s="2">
        <f t="shared" ref="I7:I45" si="2">C7+D7</f>
        <v>70205</v>
      </c>
      <c r="J7" s="2">
        <v>1</v>
      </c>
      <c r="K7" s="2">
        <f t="shared" ref="K7:K45" si="3">IF(OR(AND(H7&gt;0,C7&gt;0,D7&gt;0),H7=0),1,0)*J7</f>
        <v>1</v>
      </c>
      <c r="L7" s="49"/>
      <c r="M7" s="2">
        <f t="shared" ref="M7:M45" si="4">IF(ISBLANK(C7),"",VALUE(RIGHT(C7,2)))</f>
        <v>2</v>
      </c>
    </row>
    <row r="8" spans="1:13" x14ac:dyDescent="0.2">
      <c r="A8" s="2">
        <v>3</v>
      </c>
      <c r="B8" s="58" t="s">
        <v>386</v>
      </c>
      <c r="C8" s="68">
        <v>70202</v>
      </c>
      <c r="D8" s="68">
        <v>3</v>
      </c>
      <c r="E8" s="179" t="str">
        <f t="shared" si="1"/>
        <v/>
      </c>
      <c r="H8" s="2">
        <f t="shared" si="0"/>
        <v>20</v>
      </c>
      <c r="I8" s="2">
        <f t="shared" si="2"/>
        <v>70205</v>
      </c>
      <c r="J8" s="2">
        <v>1</v>
      </c>
      <c r="K8" s="2">
        <f t="shared" si="3"/>
        <v>1</v>
      </c>
      <c r="M8" s="2">
        <f t="shared" si="4"/>
        <v>2</v>
      </c>
    </row>
    <row r="9" spans="1:13" x14ac:dyDescent="0.2">
      <c r="A9" s="2">
        <v>4</v>
      </c>
      <c r="B9" s="58" t="s">
        <v>387</v>
      </c>
      <c r="C9" s="68">
        <v>70202</v>
      </c>
      <c r="D9" s="68">
        <v>3</v>
      </c>
      <c r="E9" s="179" t="str">
        <f t="shared" si="1"/>
        <v/>
      </c>
      <c r="H9" s="2">
        <f t="shared" si="0"/>
        <v>14</v>
      </c>
      <c r="I9" s="2">
        <f t="shared" si="2"/>
        <v>70205</v>
      </c>
      <c r="J9" s="2">
        <v>1</v>
      </c>
      <c r="K9" s="2">
        <f t="shared" si="3"/>
        <v>1</v>
      </c>
      <c r="M9" s="2">
        <f t="shared" si="4"/>
        <v>2</v>
      </c>
    </row>
    <row r="10" spans="1:13" x14ac:dyDescent="0.2">
      <c r="A10" s="2">
        <v>5</v>
      </c>
      <c r="B10" s="58" t="s">
        <v>388</v>
      </c>
      <c r="C10" s="68">
        <v>70202</v>
      </c>
      <c r="D10" s="68">
        <v>4</v>
      </c>
      <c r="E10" s="179" t="str">
        <f t="shared" si="1"/>
        <v/>
      </c>
      <c r="H10" s="2">
        <f t="shared" si="0"/>
        <v>12</v>
      </c>
      <c r="I10" s="2">
        <f t="shared" si="2"/>
        <v>70206</v>
      </c>
      <c r="J10" s="2">
        <v>1</v>
      </c>
      <c r="K10" s="2">
        <f t="shared" si="3"/>
        <v>1</v>
      </c>
      <c r="M10" s="2">
        <f t="shared" si="4"/>
        <v>2</v>
      </c>
    </row>
    <row r="11" spans="1:13" x14ac:dyDescent="0.2">
      <c r="A11" s="2">
        <v>6</v>
      </c>
      <c r="B11" s="58" t="s">
        <v>389</v>
      </c>
      <c r="C11" s="68">
        <v>70202</v>
      </c>
      <c r="D11" s="68">
        <v>4</v>
      </c>
      <c r="E11" s="179" t="str">
        <f t="shared" si="1"/>
        <v/>
      </c>
      <c r="H11" s="2">
        <f t="shared" si="0"/>
        <v>16</v>
      </c>
      <c r="I11" s="2">
        <f t="shared" si="2"/>
        <v>70206</v>
      </c>
      <c r="J11" s="2">
        <v>1</v>
      </c>
      <c r="K11" s="2">
        <f t="shared" si="3"/>
        <v>1</v>
      </c>
      <c r="M11" s="2">
        <f t="shared" si="4"/>
        <v>2</v>
      </c>
    </row>
    <row r="12" spans="1:13" x14ac:dyDescent="0.2">
      <c r="A12" s="2">
        <v>7</v>
      </c>
      <c r="B12" s="58" t="s">
        <v>390</v>
      </c>
      <c r="C12" s="68">
        <v>70201</v>
      </c>
      <c r="D12" s="68">
        <v>5</v>
      </c>
      <c r="E12" s="179" t="str">
        <f t="shared" si="1"/>
        <v/>
      </c>
      <c r="H12" s="2">
        <f t="shared" si="0"/>
        <v>16</v>
      </c>
      <c r="I12" s="2">
        <f t="shared" si="2"/>
        <v>70206</v>
      </c>
      <c r="J12" s="2">
        <v>1</v>
      </c>
      <c r="K12" s="2">
        <f t="shared" si="3"/>
        <v>1</v>
      </c>
      <c r="M12" s="2">
        <f t="shared" si="4"/>
        <v>1</v>
      </c>
    </row>
    <row r="13" spans="1:13" x14ac:dyDescent="0.2">
      <c r="A13" s="2">
        <v>8</v>
      </c>
      <c r="B13" s="58" t="s">
        <v>391</v>
      </c>
      <c r="C13" s="68">
        <v>70201</v>
      </c>
      <c r="D13" s="68">
        <v>3</v>
      </c>
      <c r="E13" s="179" t="str">
        <f t="shared" si="1"/>
        <v/>
      </c>
      <c r="H13" s="2">
        <f t="shared" si="0"/>
        <v>15</v>
      </c>
      <c r="I13" s="2">
        <f t="shared" si="2"/>
        <v>70204</v>
      </c>
      <c r="J13" s="2">
        <v>1</v>
      </c>
      <c r="K13" s="2">
        <f t="shared" si="3"/>
        <v>1</v>
      </c>
      <c r="M13" s="2">
        <f t="shared" si="4"/>
        <v>1</v>
      </c>
    </row>
    <row r="14" spans="1:13" x14ac:dyDescent="0.2">
      <c r="A14" s="2">
        <v>9</v>
      </c>
      <c r="B14" s="58" t="s">
        <v>392</v>
      </c>
      <c r="C14" s="68">
        <v>70202</v>
      </c>
      <c r="D14" s="68">
        <v>3</v>
      </c>
      <c r="E14" s="179" t="str">
        <f t="shared" si="1"/>
        <v/>
      </c>
      <c r="H14" s="2">
        <f t="shared" ref="H14:H45" si="5">LEN(B14)</f>
        <v>19</v>
      </c>
      <c r="I14" s="2">
        <f t="shared" si="2"/>
        <v>70205</v>
      </c>
      <c r="J14" s="2">
        <v>1</v>
      </c>
      <c r="K14" s="2">
        <f t="shared" si="3"/>
        <v>1</v>
      </c>
      <c r="M14" s="2">
        <f t="shared" si="4"/>
        <v>2</v>
      </c>
    </row>
    <row r="15" spans="1:13" x14ac:dyDescent="0.2">
      <c r="A15" s="2">
        <v>10</v>
      </c>
      <c r="B15" s="58" t="s">
        <v>393</v>
      </c>
      <c r="C15" s="68">
        <v>70201</v>
      </c>
      <c r="D15" s="68">
        <v>3</v>
      </c>
      <c r="E15" s="179" t="str">
        <f t="shared" si="1"/>
        <v/>
      </c>
      <c r="H15" s="2">
        <f t="shared" si="5"/>
        <v>12</v>
      </c>
      <c r="I15" s="2">
        <f t="shared" si="2"/>
        <v>70204</v>
      </c>
      <c r="J15" s="2">
        <v>1</v>
      </c>
      <c r="K15" s="2">
        <f t="shared" si="3"/>
        <v>1</v>
      </c>
      <c r="M15" s="2">
        <f t="shared" si="4"/>
        <v>1</v>
      </c>
    </row>
    <row r="16" spans="1:13" x14ac:dyDescent="0.2">
      <c r="A16" s="2">
        <v>11</v>
      </c>
      <c r="B16" s="58" t="s">
        <v>394</v>
      </c>
      <c r="C16" s="68">
        <v>70201</v>
      </c>
      <c r="D16" s="68">
        <v>3</v>
      </c>
      <c r="E16" s="179" t="str">
        <f t="shared" si="1"/>
        <v/>
      </c>
      <c r="H16" s="2">
        <f t="shared" si="5"/>
        <v>14</v>
      </c>
      <c r="I16" s="2">
        <f t="shared" si="2"/>
        <v>70204</v>
      </c>
      <c r="J16" s="2">
        <v>1</v>
      </c>
      <c r="K16" s="2">
        <f t="shared" si="3"/>
        <v>1</v>
      </c>
      <c r="M16" s="2">
        <f t="shared" si="4"/>
        <v>1</v>
      </c>
    </row>
    <row r="17" spans="1:13" x14ac:dyDescent="0.2">
      <c r="A17" s="2">
        <v>12</v>
      </c>
      <c r="B17" s="58" t="s">
        <v>395</v>
      </c>
      <c r="C17" s="68">
        <v>70201</v>
      </c>
      <c r="D17" s="68">
        <v>3</v>
      </c>
      <c r="E17" s="179" t="str">
        <f t="shared" si="1"/>
        <v/>
      </c>
      <c r="H17" s="2">
        <f t="shared" si="5"/>
        <v>16</v>
      </c>
      <c r="I17" s="2">
        <f t="shared" si="2"/>
        <v>70204</v>
      </c>
      <c r="J17" s="2">
        <v>1</v>
      </c>
      <c r="K17" s="2">
        <f t="shared" si="3"/>
        <v>1</v>
      </c>
      <c r="M17" s="2">
        <f t="shared" si="4"/>
        <v>1</v>
      </c>
    </row>
    <row r="18" spans="1:13" x14ac:dyDescent="0.2">
      <c r="A18" s="2">
        <v>13</v>
      </c>
      <c r="B18" s="58" t="s">
        <v>396</v>
      </c>
      <c r="C18" s="68">
        <v>70202</v>
      </c>
      <c r="D18" s="68">
        <v>5</v>
      </c>
      <c r="E18" s="179" t="str">
        <f t="shared" si="1"/>
        <v/>
      </c>
      <c r="H18" s="2">
        <f t="shared" si="5"/>
        <v>20</v>
      </c>
      <c r="I18" s="2">
        <f t="shared" si="2"/>
        <v>70207</v>
      </c>
      <c r="J18" s="2">
        <v>1</v>
      </c>
      <c r="K18" s="2">
        <f t="shared" si="3"/>
        <v>1</v>
      </c>
      <c r="M18" s="2">
        <f t="shared" si="4"/>
        <v>2</v>
      </c>
    </row>
    <row r="19" spans="1:13" x14ac:dyDescent="0.2">
      <c r="A19" s="2">
        <v>14</v>
      </c>
      <c r="B19" s="58" t="s">
        <v>397</v>
      </c>
      <c r="C19" s="68">
        <v>70202</v>
      </c>
      <c r="D19" s="68">
        <v>4</v>
      </c>
      <c r="E19" s="179" t="str">
        <f t="shared" si="1"/>
        <v/>
      </c>
      <c r="H19" s="2">
        <f t="shared" si="5"/>
        <v>19</v>
      </c>
      <c r="I19" s="2">
        <f t="shared" si="2"/>
        <v>70206</v>
      </c>
      <c r="J19" s="2">
        <v>1</v>
      </c>
      <c r="K19" s="2">
        <f t="shared" si="3"/>
        <v>1</v>
      </c>
      <c r="M19" s="2">
        <f t="shared" si="4"/>
        <v>2</v>
      </c>
    </row>
    <row r="20" spans="1:13" x14ac:dyDescent="0.2">
      <c r="A20" s="2">
        <v>15</v>
      </c>
      <c r="B20" s="58" t="s">
        <v>398</v>
      </c>
      <c r="C20" s="68">
        <v>70201</v>
      </c>
      <c r="D20" s="68">
        <v>3</v>
      </c>
      <c r="E20" s="179" t="str">
        <f t="shared" si="1"/>
        <v/>
      </c>
      <c r="H20" s="2">
        <f t="shared" si="5"/>
        <v>15</v>
      </c>
      <c r="I20" s="2">
        <f t="shared" si="2"/>
        <v>70204</v>
      </c>
      <c r="J20" s="2">
        <v>1</v>
      </c>
      <c r="K20" s="2">
        <f t="shared" si="3"/>
        <v>1</v>
      </c>
      <c r="M20" s="2">
        <f t="shared" si="4"/>
        <v>1</v>
      </c>
    </row>
    <row r="21" spans="1:13" x14ac:dyDescent="0.2">
      <c r="A21" s="2">
        <v>16</v>
      </c>
      <c r="B21" s="58"/>
      <c r="C21" s="68"/>
      <c r="D21" s="68"/>
      <c r="E21" s="179" t="str">
        <f t="shared" si="1"/>
        <v/>
      </c>
      <c r="H21" s="2">
        <f t="shared" si="5"/>
        <v>0</v>
      </c>
      <c r="I21" s="2">
        <f t="shared" si="2"/>
        <v>0</v>
      </c>
      <c r="J21" s="2">
        <v>1</v>
      </c>
      <c r="K21" s="2">
        <f t="shared" si="3"/>
        <v>1</v>
      </c>
      <c r="M21" s="2" t="str">
        <f t="shared" si="4"/>
        <v/>
      </c>
    </row>
    <row r="22" spans="1:13" x14ac:dyDescent="0.2">
      <c r="A22" s="2">
        <v>17</v>
      </c>
      <c r="B22" s="58"/>
      <c r="C22" s="68"/>
      <c r="D22" s="68"/>
      <c r="E22" s="179" t="str">
        <f t="shared" si="1"/>
        <v/>
      </c>
      <c r="H22" s="2">
        <f t="shared" si="5"/>
        <v>0</v>
      </c>
      <c r="I22" s="2">
        <f t="shared" si="2"/>
        <v>0</v>
      </c>
      <c r="J22" s="2">
        <v>1</v>
      </c>
      <c r="K22" s="2">
        <f t="shared" si="3"/>
        <v>1</v>
      </c>
      <c r="M22" s="2" t="str">
        <f t="shared" si="4"/>
        <v/>
      </c>
    </row>
    <row r="23" spans="1:13" x14ac:dyDescent="0.2">
      <c r="A23" s="2">
        <v>18</v>
      </c>
      <c r="B23" s="273"/>
      <c r="C23" s="68"/>
      <c r="D23" s="68"/>
      <c r="E23" s="179" t="str">
        <f t="shared" si="1"/>
        <v/>
      </c>
      <c r="H23" s="2">
        <f t="shared" si="5"/>
        <v>0</v>
      </c>
      <c r="I23" s="2">
        <f t="shared" si="2"/>
        <v>0</v>
      </c>
      <c r="J23" s="2">
        <v>1</v>
      </c>
      <c r="K23" s="2">
        <f t="shared" si="3"/>
        <v>1</v>
      </c>
      <c r="M23" s="2" t="str">
        <f t="shared" si="4"/>
        <v/>
      </c>
    </row>
    <row r="24" spans="1:13" x14ac:dyDescent="0.2">
      <c r="A24" s="2">
        <v>19</v>
      </c>
      <c r="B24" s="58"/>
      <c r="C24" s="68"/>
      <c r="D24" s="68"/>
      <c r="E24" s="179" t="str">
        <f t="shared" si="1"/>
        <v/>
      </c>
      <c r="H24" s="2">
        <f t="shared" si="5"/>
        <v>0</v>
      </c>
      <c r="I24" s="2">
        <f t="shared" si="2"/>
        <v>0</v>
      </c>
      <c r="J24" s="2">
        <v>1</v>
      </c>
      <c r="K24" s="2">
        <f t="shared" si="3"/>
        <v>1</v>
      </c>
      <c r="M24" s="2" t="str">
        <f t="shared" si="4"/>
        <v/>
      </c>
    </row>
    <row r="25" spans="1:13" x14ac:dyDescent="0.2">
      <c r="A25" s="2">
        <v>20</v>
      </c>
      <c r="B25" s="58"/>
      <c r="C25" s="68"/>
      <c r="D25" s="68"/>
      <c r="E25" s="179" t="str">
        <f t="shared" si="1"/>
        <v/>
      </c>
      <c r="H25" s="2">
        <f t="shared" si="5"/>
        <v>0</v>
      </c>
      <c r="I25" s="2">
        <f t="shared" si="2"/>
        <v>0</v>
      </c>
      <c r="J25" s="2">
        <v>1</v>
      </c>
      <c r="K25" s="2">
        <f t="shared" si="3"/>
        <v>1</v>
      </c>
      <c r="M25" s="2" t="str">
        <f t="shared" si="4"/>
        <v/>
      </c>
    </row>
    <row r="26" spans="1:13" x14ac:dyDescent="0.2">
      <c r="A26" s="2">
        <v>21</v>
      </c>
      <c r="B26" s="58"/>
      <c r="C26" s="68"/>
      <c r="D26" s="68"/>
      <c r="E26" s="179" t="str">
        <f t="shared" si="1"/>
        <v/>
      </c>
      <c r="H26" s="2">
        <f t="shared" si="5"/>
        <v>0</v>
      </c>
      <c r="I26" s="2">
        <f t="shared" si="2"/>
        <v>0</v>
      </c>
      <c r="J26" s="2">
        <v>1</v>
      </c>
      <c r="K26" s="2">
        <f t="shared" si="3"/>
        <v>1</v>
      </c>
      <c r="M26" s="2" t="str">
        <f t="shared" si="4"/>
        <v/>
      </c>
    </row>
    <row r="27" spans="1:13" x14ac:dyDescent="0.2">
      <c r="A27" s="2">
        <v>22</v>
      </c>
      <c r="B27" s="58"/>
      <c r="C27" s="68"/>
      <c r="D27" s="68"/>
      <c r="E27" s="179" t="str">
        <f t="shared" si="1"/>
        <v/>
      </c>
      <c r="H27" s="2">
        <f t="shared" si="5"/>
        <v>0</v>
      </c>
      <c r="I27" s="2">
        <f t="shared" si="2"/>
        <v>0</v>
      </c>
      <c r="J27" s="2">
        <v>1</v>
      </c>
      <c r="K27" s="2">
        <f t="shared" si="3"/>
        <v>1</v>
      </c>
      <c r="M27" s="2" t="str">
        <f t="shared" si="4"/>
        <v/>
      </c>
    </row>
    <row r="28" spans="1:13" x14ac:dyDescent="0.2">
      <c r="A28" s="2">
        <v>23</v>
      </c>
      <c r="B28" s="58"/>
      <c r="C28" s="68"/>
      <c r="D28" s="68"/>
      <c r="E28" s="179" t="str">
        <f t="shared" si="1"/>
        <v/>
      </c>
      <c r="H28" s="2">
        <f t="shared" si="5"/>
        <v>0</v>
      </c>
      <c r="I28" s="2">
        <f t="shared" si="2"/>
        <v>0</v>
      </c>
      <c r="J28" s="2">
        <v>1</v>
      </c>
      <c r="K28" s="2">
        <f t="shared" si="3"/>
        <v>1</v>
      </c>
      <c r="M28" s="2" t="str">
        <f t="shared" si="4"/>
        <v/>
      </c>
    </row>
    <row r="29" spans="1:13" x14ac:dyDescent="0.2">
      <c r="A29" s="2">
        <v>24</v>
      </c>
      <c r="B29" s="58"/>
      <c r="C29" s="68"/>
      <c r="D29" s="68"/>
      <c r="E29" s="179" t="str">
        <f t="shared" si="1"/>
        <v/>
      </c>
      <c r="H29" s="2">
        <f t="shared" si="5"/>
        <v>0</v>
      </c>
      <c r="I29" s="2">
        <f t="shared" si="2"/>
        <v>0</v>
      </c>
      <c r="J29" s="2">
        <v>1</v>
      </c>
      <c r="K29" s="2">
        <f t="shared" si="3"/>
        <v>1</v>
      </c>
      <c r="M29" s="2" t="str">
        <f t="shared" si="4"/>
        <v/>
      </c>
    </row>
    <row r="30" spans="1:13" x14ac:dyDescent="0.2">
      <c r="A30" s="2">
        <v>25</v>
      </c>
      <c r="B30" s="58"/>
      <c r="C30" s="68"/>
      <c r="D30" s="68"/>
      <c r="E30" s="179" t="str">
        <f t="shared" si="1"/>
        <v/>
      </c>
      <c r="H30" s="2">
        <f t="shared" si="5"/>
        <v>0</v>
      </c>
      <c r="I30" s="2">
        <f t="shared" si="2"/>
        <v>0</v>
      </c>
      <c r="J30" s="2">
        <v>1</v>
      </c>
      <c r="K30" s="2">
        <f t="shared" si="3"/>
        <v>1</v>
      </c>
      <c r="M30" s="2" t="str">
        <f t="shared" si="4"/>
        <v/>
      </c>
    </row>
    <row r="31" spans="1:13" x14ac:dyDescent="0.2">
      <c r="A31" s="2">
        <v>26</v>
      </c>
      <c r="B31" s="58"/>
      <c r="C31" s="68"/>
      <c r="D31" s="68"/>
      <c r="E31" s="179" t="str">
        <f t="shared" si="1"/>
        <v/>
      </c>
      <c r="H31" s="2">
        <f t="shared" si="5"/>
        <v>0</v>
      </c>
      <c r="I31" s="2">
        <f t="shared" si="2"/>
        <v>0</v>
      </c>
      <c r="J31" s="2">
        <v>1</v>
      </c>
      <c r="K31" s="2">
        <f t="shared" si="3"/>
        <v>1</v>
      </c>
      <c r="M31" s="2" t="str">
        <f t="shared" si="4"/>
        <v/>
      </c>
    </row>
    <row r="32" spans="1:13" x14ac:dyDescent="0.2">
      <c r="A32" s="2">
        <v>27</v>
      </c>
      <c r="B32" s="58"/>
      <c r="C32" s="68"/>
      <c r="D32" s="68"/>
      <c r="E32" s="179" t="str">
        <f t="shared" si="1"/>
        <v/>
      </c>
      <c r="H32" s="2">
        <f t="shared" si="5"/>
        <v>0</v>
      </c>
      <c r="I32" s="2">
        <f t="shared" si="2"/>
        <v>0</v>
      </c>
      <c r="J32" s="2">
        <v>1</v>
      </c>
      <c r="K32" s="2">
        <f t="shared" si="3"/>
        <v>1</v>
      </c>
      <c r="M32" s="2" t="str">
        <f t="shared" si="4"/>
        <v/>
      </c>
    </row>
    <row r="33" spans="1:13" x14ac:dyDescent="0.2">
      <c r="A33" s="2">
        <v>28</v>
      </c>
      <c r="B33" s="58"/>
      <c r="C33" s="68"/>
      <c r="D33" s="68"/>
      <c r="E33" s="179" t="str">
        <f t="shared" si="1"/>
        <v/>
      </c>
      <c r="H33" s="2">
        <f t="shared" si="5"/>
        <v>0</v>
      </c>
      <c r="I33" s="2">
        <f t="shared" si="2"/>
        <v>0</v>
      </c>
      <c r="J33" s="2">
        <v>1</v>
      </c>
      <c r="K33" s="2">
        <f t="shared" si="3"/>
        <v>1</v>
      </c>
      <c r="M33" s="2" t="str">
        <f t="shared" si="4"/>
        <v/>
      </c>
    </row>
    <row r="34" spans="1:13" x14ac:dyDescent="0.2">
      <c r="A34" s="2">
        <v>29</v>
      </c>
      <c r="B34" s="58"/>
      <c r="C34" s="68"/>
      <c r="D34" s="68"/>
      <c r="E34" s="179" t="str">
        <f t="shared" si="1"/>
        <v/>
      </c>
      <c r="H34" s="2">
        <f t="shared" si="5"/>
        <v>0</v>
      </c>
      <c r="I34" s="2">
        <f t="shared" si="2"/>
        <v>0</v>
      </c>
      <c r="J34" s="2">
        <v>1</v>
      </c>
      <c r="K34" s="2">
        <f t="shared" si="3"/>
        <v>1</v>
      </c>
      <c r="M34" s="2" t="str">
        <f t="shared" si="4"/>
        <v/>
      </c>
    </row>
    <row r="35" spans="1:13" x14ac:dyDescent="0.2">
      <c r="A35" s="2">
        <v>30</v>
      </c>
      <c r="B35" s="58"/>
      <c r="C35" s="68"/>
      <c r="D35" s="68"/>
      <c r="E35" s="179" t="str">
        <f t="shared" si="1"/>
        <v/>
      </c>
      <c r="H35" s="2">
        <f t="shared" si="5"/>
        <v>0</v>
      </c>
      <c r="I35" s="2">
        <f t="shared" si="2"/>
        <v>0</v>
      </c>
      <c r="J35" s="2">
        <v>1</v>
      </c>
      <c r="K35" s="2">
        <f t="shared" si="3"/>
        <v>1</v>
      </c>
      <c r="M35" s="2" t="str">
        <f t="shared" si="4"/>
        <v/>
      </c>
    </row>
    <row r="36" spans="1:13" x14ac:dyDescent="0.2">
      <c r="A36" s="2">
        <v>31</v>
      </c>
      <c r="B36" s="58"/>
      <c r="C36" s="68"/>
      <c r="D36" s="68"/>
      <c r="E36" s="179" t="str">
        <f t="shared" si="1"/>
        <v/>
      </c>
      <c r="H36" s="2">
        <f t="shared" si="5"/>
        <v>0</v>
      </c>
      <c r="I36" s="2">
        <f t="shared" si="2"/>
        <v>0</v>
      </c>
      <c r="J36" s="2">
        <v>1</v>
      </c>
      <c r="K36" s="2">
        <f t="shared" si="3"/>
        <v>1</v>
      </c>
      <c r="M36" s="2" t="str">
        <f t="shared" si="4"/>
        <v/>
      </c>
    </row>
    <row r="37" spans="1:13" x14ac:dyDescent="0.2">
      <c r="A37" s="2">
        <v>32</v>
      </c>
      <c r="B37" s="58"/>
      <c r="C37" s="68"/>
      <c r="D37" s="68"/>
      <c r="E37" s="179" t="str">
        <f t="shared" si="1"/>
        <v/>
      </c>
      <c r="H37" s="2">
        <f t="shared" si="5"/>
        <v>0</v>
      </c>
      <c r="I37" s="2">
        <f t="shared" si="2"/>
        <v>0</v>
      </c>
      <c r="J37" s="2">
        <v>1</v>
      </c>
      <c r="K37" s="2">
        <f t="shared" si="3"/>
        <v>1</v>
      </c>
      <c r="M37" s="2" t="str">
        <f t="shared" si="4"/>
        <v/>
      </c>
    </row>
    <row r="38" spans="1:13" x14ac:dyDescent="0.2">
      <c r="A38" s="2">
        <v>33</v>
      </c>
      <c r="B38" s="58"/>
      <c r="C38" s="68"/>
      <c r="D38" s="68"/>
      <c r="E38" s="179" t="str">
        <f t="shared" si="1"/>
        <v/>
      </c>
      <c r="H38" s="2">
        <f t="shared" si="5"/>
        <v>0</v>
      </c>
      <c r="I38" s="2">
        <f t="shared" si="2"/>
        <v>0</v>
      </c>
      <c r="J38" s="2">
        <v>1</v>
      </c>
      <c r="K38" s="2">
        <f t="shared" si="3"/>
        <v>1</v>
      </c>
      <c r="M38" s="2" t="str">
        <f t="shared" si="4"/>
        <v/>
      </c>
    </row>
    <row r="39" spans="1:13" x14ac:dyDescent="0.2">
      <c r="A39" s="2">
        <v>34</v>
      </c>
      <c r="B39" s="58"/>
      <c r="C39" s="68"/>
      <c r="D39" s="68"/>
      <c r="E39" s="179" t="str">
        <f t="shared" si="1"/>
        <v/>
      </c>
      <c r="H39" s="2">
        <f t="shared" si="5"/>
        <v>0</v>
      </c>
      <c r="I39" s="2">
        <f t="shared" si="2"/>
        <v>0</v>
      </c>
      <c r="J39" s="2">
        <v>1</v>
      </c>
      <c r="K39" s="2">
        <f t="shared" si="3"/>
        <v>1</v>
      </c>
      <c r="M39" s="2" t="str">
        <f t="shared" si="4"/>
        <v/>
      </c>
    </row>
    <row r="40" spans="1:13" x14ac:dyDescent="0.2">
      <c r="A40" s="2">
        <v>35</v>
      </c>
      <c r="B40" s="58"/>
      <c r="C40" s="68"/>
      <c r="D40" s="68"/>
      <c r="E40" s="179" t="str">
        <f t="shared" si="1"/>
        <v/>
      </c>
      <c r="H40" s="2">
        <f t="shared" si="5"/>
        <v>0</v>
      </c>
      <c r="I40" s="2">
        <f t="shared" si="2"/>
        <v>0</v>
      </c>
      <c r="J40" s="2">
        <v>1</v>
      </c>
      <c r="K40" s="2">
        <f t="shared" si="3"/>
        <v>1</v>
      </c>
      <c r="M40" s="2" t="str">
        <f t="shared" si="4"/>
        <v/>
      </c>
    </row>
    <row r="41" spans="1:13" x14ac:dyDescent="0.2">
      <c r="A41" s="2">
        <v>36</v>
      </c>
      <c r="B41" s="58"/>
      <c r="C41" s="68"/>
      <c r="D41" s="68"/>
      <c r="E41" s="179" t="str">
        <f t="shared" si="1"/>
        <v/>
      </c>
      <c r="H41" s="2">
        <f t="shared" si="5"/>
        <v>0</v>
      </c>
      <c r="I41" s="2">
        <f t="shared" si="2"/>
        <v>0</v>
      </c>
      <c r="J41" s="2">
        <v>1</v>
      </c>
      <c r="K41" s="2">
        <f t="shared" si="3"/>
        <v>1</v>
      </c>
      <c r="M41" s="2" t="str">
        <f t="shared" si="4"/>
        <v/>
      </c>
    </row>
    <row r="42" spans="1:13" x14ac:dyDescent="0.2">
      <c r="A42" s="2">
        <v>37</v>
      </c>
      <c r="B42" s="58"/>
      <c r="C42" s="68"/>
      <c r="D42" s="68"/>
      <c r="E42" s="179" t="str">
        <f t="shared" si="1"/>
        <v/>
      </c>
      <c r="H42" s="2">
        <f t="shared" si="5"/>
        <v>0</v>
      </c>
      <c r="I42" s="2">
        <f t="shared" si="2"/>
        <v>0</v>
      </c>
      <c r="J42" s="2">
        <v>1</v>
      </c>
      <c r="K42" s="2">
        <f t="shared" si="3"/>
        <v>1</v>
      </c>
      <c r="M42" s="2" t="str">
        <f t="shared" si="4"/>
        <v/>
      </c>
    </row>
    <row r="43" spans="1:13" x14ac:dyDescent="0.2">
      <c r="A43" s="2">
        <v>38</v>
      </c>
      <c r="B43" s="58"/>
      <c r="C43" s="68"/>
      <c r="D43" s="68"/>
      <c r="E43" s="179" t="str">
        <f t="shared" si="1"/>
        <v/>
      </c>
      <c r="H43" s="2">
        <f t="shared" si="5"/>
        <v>0</v>
      </c>
      <c r="I43" s="2">
        <f t="shared" si="2"/>
        <v>0</v>
      </c>
      <c r="J43" s="2">
        <v>1</v>
      </c>
      <c r="K43" s="2">
        <f t="shared" si="3"/>
        <v>1</v>
      </c>
      <c r="M43" s="2" t="str">
        <f t="shared" si="4"/>
        <v/>
      </c>
    </row>
    <row r="44" spans="1:13" x14ac:dyDescent="0.2">
      <c r="A44" s="2">
        <v>39</v>
      </c>
      <c r="B44" s="58"/>
      <c r="C44" s="68"/>
      <c r="D44" s="68"/>
      <c r="E44" s="179" t="str">
        <f t="shared" si="1"/>
        <v/>
      </c>
      <c r="H44" s="2">
        <f t="shared" si="5"/>
        <v>0</v>
      </c>
      <c r="I44" s="2">
        <f t="shared" si="2"/>
        <v>0</v>
      </c>
      <c r="J44" s="2">
        <v>1</v>
      </c>
      <c r="K44" s="2">
        <f t="shared" si="3"/>
        <v>1</v>
      </c>
      <c r="M44" s="2" t="str">
        <f t="shared" si="4"/>
        <v/>
      </c>
    </row>
    <row r="45" spans="1:13" x14ac:dyDescent="0.2">
      <c r="A45" s="2">
        <v>40</v>
      </c>
      <c r="B45" s="58"/>
      <c r="C45" s="68"/>
      <c r="D45" s="68"/>
      <c r="E45" s="179" t="str">
        <f t="shared" si="1"/>
        <v/>
      </c>
      <c r="H45" s="2">
        <f t="shared" si="5"/>
        <v>0</v>
      </c>
      <c r="I45" s="2">
        <f t="shared" si="2"/>
        <v>0</v>
      </c>
      <c r="J45" s="2">
        <v>1</v>
      </c>
      <c r="K45" s="2">
        <f t="shared" si="3"/>
        <v>1</v>
      </c>
      <c r="M45" s="2" t="str">
        <f t="shared" si="4"/>
        <v/>
      </c>
    </row>
    <row r="46" spans="1:13" ht="21.75" hidden="1" customHeight="1" x14ac:dyDescent="0.2">
      <c r="B46" s="82"/>
      <c r="C46" s="68"/>
      <c r="E46" s="2" t="s">
        <v>287</v>
      </c>
      <c r="F46" s="2" t="s">
        <v>210</v>
      </c>
      <c r="K46" s="2">
        <f>PRODUCT(K6:K45)</f>
        <v>1</v>
      </c>
    </row>
    <row r="47" spans="1:13" hidden="1" x14ac:dyDescent="0.2">
      <c r="B47" s="82"/>
      <c r="C47" s="68"/>
      <c r="D47" s="2">
        <f>COUNTIF(D6:D45,5)</f>
        <v>2</v>
      </c>
    </row>
    <row r="48" spans="1:13" hidden="1" x14ac:dyDescent="0.2">
      <c r="B48" s="82"/>
      <c r="C48" s="68"/>
      <c r="D48" s="2">
        <f>COUNTIF(D6:D45,4)</f>
        <v>3</v>
      </c>
    </row>
    <row r="49" spans="2:4" hidden="1" x14ac:dyDescent="0.2">
      <c r="B49" s="82"/>
      <c r="C49" s="68"/>
      <c r="D49" s="2">
        <f>COUNTIF(D6:D45,3)</f>
        <v>10</v>
      </c>
    </row>
    <row r="50" spans="2:4" x14ac:dyDescent="0.2"/>
  </sheetData>
  <sheetProtection password="CF04" sheet="1" objects="1" scenarios="1" selectLockedCells="1"/>
  <mergeCells count="3">
    <mergeCell ref="A4:G4"/>
    <mergeCell ref="C2:G2"/>
    <mergeCell ref="C1:F1"/>
  </mergeCells>
  <phoneticPr fontId="0" type="noConversion"/>
  <conditionalFormatting sqref="E3">
    <cfRule type="expression" dxfId="49" priority="8" stopIfTrue="1">
      <formula>ISBLANK(E$3)</formula>
    </cfRule>
  </conditionalFormatting>
  <conditionalFormatting sqref="C3">
    <cfRule type="expression" dxfId="48" priority="9" stopIfTrue="1">
      <formula>ISBLANK(C$3)</formula>
    </cfRule>
  </conditionalFormatting>
  <conditionalFormatting sqref="C1:F2 G2">
    <cfRule type="expression" dxfId="47" priority="10" stopIfTrue="1">
      <formula>$K1=0</formula>
    </cfRule>
  </conditionalFormatting>
  <conditionalFormatting sqref="D6:D45">
    <cfRule type="expression" dxfId="46" priority="13" stopIfTrue="1">
      <formula>$K6=0</formula>
    </cfRule>
    <cfRule type="expression" dxfId="45" priority="14" stopIfTrue="1">
      <formula>AND($H6=0,$D6&gt;0)</formula>
    </cfRule>
  </conditionalFormatting>
  <conditionalFormatting sqref="C6:C49">
    <cfRule type="expression" dxfId="44" priority="15" stopIfTrue="1">
      <formula>$K6=0</formula>
    </cfRule>
    <cfRule type="expression" dxfId="43" priority="16" stopIfTrue="1">
      <formula>AND($H6=0,$C6&gt;0)</formula>
    </cfRule>
  </conditionalFormatting>
  <conditionalFormatting sqref="D3">
    <cfRule type="expression" dxfId="42" priority="17" stopIfTrue="1">
      <formula>ISBLANK(D3)</formula>
    </cfRule>
  </conditionalFormatting>
  <conditionalFormatting sqref="A4:G4">
    <cfRule type="expression" dxfId="41" priority="18" stopIfTrue="1">
      <formula>ISERR($A$3)</formula>
    </cfRule>
    <cfRule type="expression" dxfId="40" priority="19" stopIfTrue="1">
      <formula>$A$1=1</formula>
    </cfRule>
  </conditionalFormatting>
  <conditionalFormatting sqref="B6">
    <cfRule type="expression" dxfId="39" priority="30" stopIfTrue="1">
      <formula>$H6=0</formula>
    </cfRule>
    <cfRule type="expression" dxfId="38" priority="31" stopIfTrue="1">
      <formula>AND($H6&gt;0,$C6="")</formula>
    </cfRule>
  </conditionalFormatting>
  <conditionalFormatting sqref="B7:B49">
    <cfRule type="expression" dxfId="37" priority="32" stopIfTrue="1">
      <formula>AND($H7=0,$H6&gt;0)</formula>
    </cfRule>
    <cfRule type="expression" dxfId="36" priority="33" stopIfTrue="1">
      <formula>AND($H7&gt;0,$C7="")</formula>
    </cfRule>
  </conditionalFormatting>
  <conditionalFormatting sqref="B6">
    <cfRule type="expression" dxfId="35" priority="6" stopIfTrue="1">
      <formula>$H6=0</formula>
    </cfRule>
    <cfRule type="expression" dxfId="34" priority="7" stopIfTrue="1">
      <formula>AND($H6&gt;0,$C6="")</formula>
    </cfRule>
  </conditionalFormatting>
  <conditionalFormatting sqref="B7:B19 B24">
    <cfRule type="expression" dxfId="33" priority="4" stopIfTrue="1">
      <formula>AND($H7=0,$H6&gt;0)</formula>
    </cfRule>
    <cfRule type="expression" dxfId="32" priority="5" stopIfTrue="1">
      <formula>AND($H7&gt;0,$C7="")</formula>
    </cfRule>
  </conditionalFormatting>
  <conditionalFormatting sqref="B20:B22">
    <cfRule type="expression" dxfId="31" priority="2" stopIfTrue="1">
      <formula>AND($H21=0,$H20&gt;0)</formula>
    </cfRule>
    <cfRule type="expression" dxfId="30" priority="3" stopIfTrue="1">
      <formula>AND($H21&gt;0,$C21="")</formula>
    </cfRule>
  </conditionalFormatting>
  <conditionalFormatting sqref="C1:F1">
    <cfRule type="expression" dxfId="29" priority="1" stopIfTrue="1">
      <formula>$K1=0</formula>
    </cfRule>
  </conditionalFormatting>
  <dataValidations xWindow="402" yWindow="335" count="9">
    <dataValidation type="list" allowBlank="1" showInputMessage="1" showErrorMessage="1" error="Только русские буквы или цифры 0-9" prompt="Введите букву класса (только русские буквы или цифры)" sqref="D3">
      <formula1>Klass</formula1>
    </dataValidation>
    <dataValidation type="list" allowBlank="1" showInputMessage="1" showErrorMessage="1" error="Только русские буквы или цифры 0-9" prompt="Введите обозначение подгруппы, если оно необходимо. (только русские буквы или цифры)" sqref="E3">
      <formula1>Klass</formula1>
    </dataValidation>
    <dataValidation type="textLength" allowBlank="1" showInputMessage="1" showErrorMessage="1" error="Введенный логин не корректен!" prompt="Введите логин Вашей школы в системе СтатГрад" sqref="C1:F1">
      <formula1>7</formula1>
      <formula2>9</formula2>
    </dataValidation>
    <dataValidation type="list" operator="equal" allowBlank="1" showInputMessage="1" showErrorMessage="1" error="Выберите вариант из списка" prompt="Укажите (выберите из списка) вид работы" sqref="C2:G2">
      <formula1>VarR</formula1>
    </dataValidation>
    <dataValidation type="list" allowBlank="1" showInputMessage="1" showErrorMessage="1" error="введите оценку ученика за прошлый учебный год (1-5)" prompt="Укажите отметку за пред. семестр_x000a_" sqref="D6:D45">
      <formula1>Otc</formula1>
    </dataValidation>
    <dataValidation type="list" allowBlank="1" showInputMessage="1" showErrorMessage="1" error="Ошибочный номер варианта. _x000a_Проверьте правильность выбора плана работы (БезЛогарифмов/БезПроизводной)!" prompt="Укажите номер варианта" sqref="C46:C49">
      <formula1>varm</formula1>
    </dataValidation>
    <dataValidation allowBlank="1" error="Введенный логин не корректен!" prompt="Введите логин Вашей школы в системе СтатГрад" sqref="G1"/>
    <dataValidation type="list" allowBlank="1" showInputMessage="1" showErrorMessage="1" error="Ошибочный номер варианта" prompt="Укажите номер варианта" sqref="C7:C45">
      <formula1>_Var8</formula1>
    </dataValidation>
    <dataValidation type="list" allowBlank="1" showInputMessage="1" showErrorMessage="1" error="Ошибочный номер варианта" prompt="Укажите номер варианта" sqref="C6">
      <formula1>_Var8</formula1>
    </dataValidation>
  </dataValidations>
  <pageMargins left="0.75" right="0.75" top="0.5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zoomScale="85" zoomScaleNormal="85" workbookViewId="0">
      <pane xSplit="3" ySplit="6" topLeftCell="D7" activePane="bottomRight" state="frozen"/>
      <selection pane="topRight" activeCell="C1" sqref="C1"/>
      <selection pane="bottomLeft" activeCell="A9" sqref="A9"/>
      <selection pane="bottomRight" activeCell="V10" sqref="V10"/>
    </sheetView>
  </sheetViews>
  <sheetFormatPr defaultColWidth="4.7109375" defaultRowHeight="15" zeroHeight="1" x14ac:dyDescent="0.2"/>
  <cols>
    <col min="1" max="1" width="5.7109375" style="21" hidden="1" customWidth="1"/>
    <col min="2" max="2" width="5" style="21" customWidth="1"/>
    <col min="3" max="3" width="30.85546875" style="21" customWidth="1"/>
    <col min="4" max="4" width="8.85546875" style="21" customWidth="1"/>
    <col min="5" max="6" width="6" style="21" hidden="1" customWidth="1"/>
    <col min="7" max="7" width="8.85546875" style="21" customWidth="1"/>
    <col min="8" max="9" width="6" style="21" hidden="1" customWidth="1"/>
    <col min="10" max="10" width="8.85546875" style="21" customWidth="1"/>
    <col min="11" max="12" width="6" style="21" hidden="1" customWidth="1"/>
    <col min="13" max="13" width="8.85546875" style="21" customWidth="1"/>
    <col min="14" max="14" width="3.7109375" style="21" hidden="1" customWidth="1"/>
    <col min="15" max="15" width="8.140625" style="21" hidden="1" customWidth="1"/>
    <col min="16" max="16" width="8.85546875" style="21" customWidth="1"/>
    <col min="17" max="18" width="6" style="21" hidden="1" customWidth="1"/>
    <col min="19" max="19" width="8.85546875" style="21" customWidth="1"/>
    <col min="20" max="20" width="6" style="21" hidden="1" customWidth="1"/>
    <col min="21" max="21" width="6.140625" style="21" hidden="1" customWidth="1"/>
    <col min="22" max="22" width="8.85546875" style="21" customWidth="1"/>
    <col min="23" max="24" width="6" style="21" hidden="1" customWidth="1"/>
    <col min="25" max="25" width="8.85546875" style="21" customWidth="1"/>
    <col min="26" max="26" width="3.28515625" style="21" hidden="1" customWidth="1"/>
    <col min="27" max="27" width="8.140625" style="21" hidden="1" customWidth="1"/>
    <col min="28" max="28" width="8.85546875" style="21" hidden="1" customWidth="1"/>
    <col min="29" max="30" width="6" style="21" hidden="1" customWidth="1"/>
    <col min="31" max="31" width="8.85546875" style="21" hidden="1" customWidth="1"/>
    <col min="32" max="32" width="3.85546875" style="21" hidden="1" customWidth="1"/>
    <col min="33" max="33" width="8.140625" style="21" hidden="1" customWidth="1"/>
    <col min="34" max="34" width="8.85546875" style="21" hidden="1" customWidth="1"/>
    <col min="35" max="36" width="6" style="21" hidden="1" customWidth="1"/>
    <col min="37" max="37" width="8.85546875" style="21" hidden="1" customWidth="1"/>
    <col min="38" max="39" width="6" style="21" hidden="1" customWidth="1"/>
    <col min="40" max="40" width="8.85546875" style="21" hidden="1" customWidth="1"/>
    <col min="41" max="42" width="6" style="21" hidden="1" customWidth="1"/>
    <col min="43" max="43" width="8.85546875" style="21" hidden="1" customWidth="1"/>
    <col min="44" max="45" width="6" style="21" hidden="1" customWidth="1"/>
    <col min="46" max="46" width="8.85546875" style="21" hidden="1" customWidth="1"/>
    <col min="47" max="47" width="1.140625" style="21" hidden="1" customWidth="1"/>
    <col min="48" max="48" width="6.140625" style="21" hidden="1" customWidth="1"/>
    <col min="49" max="49" width="8.85546875" style="21" hidden="1" customWidth="1"/>
    <col min="50" max="50" width="1" style="21" hidden="1" customWidth="1"/>
    <col min="51" max="51" width="6.140625" style="21" hidden="1" customWidth="1"/>
    <col min="52" max="52" width="8.85546875" style="21" hidden="1" customWidth="1"/>
    <col min="53" max="53" width="0.85546875" style="21" hidden="1" customWidth="1"/>
    <col min="54" max="54" width="6.140625" style="21" hidden="1" customWidth="1"/>
    <col min="55" max="55" width="8.85546875" style="21" hidden="1" customWidth="1"/>
    <col min="56" max="56" width="1.28515625" style="21" hidden="1" customWidth="1"/>
    <col min="57" max="57" width="6.140625" style="21" hidden="1" customWidth="1"/>
    <col min="58" max="58" width="8.85546875" style="21" hidden="1" customWidth="1"/>
    <col min="59" max="59" width="0.85546875" style="21" hidden="1" customWidth="1"/>
    <col min="60" max="60" width="6.140625" style="21" hidden="1" customWidth="1"/>
    <col min="61" max="61" width="8.85546875" style="21" hidden="1" customWidth="1"/>
    <col min="62" max="62" width="1.28515625" style="21" hidden="1" customWidth="1"/>
    <col min="63" max="63" width="6.140625" style="21" hidden="1" customWidth="1"/>
    <col min="64" max="64" width="10" style="132" hidden="1" customWidth="1"/>
    <col min="65" max="65" width="12" style="133" hidden="1" customWidth="1"/>
    <col min="66" max="66" width="4.85546875" style="130" hidden="1" customWidth="1"/>
    <col min="67" max="68" width="5.140625" style="130" hidden="1" customWidth="1"/>
    <col min="69" max="98" width="4.28515625" style="130" hidden="1" customWidth="1"/>
    <col min="99" max="101" width="4.85546875" style="130" hidden="1" customWidth="1"/>
    <col min="102" max="126" width="4.28515625" style="130" hidden="1" customWidth="1"/>
    <col min="127" max="129" width="4.28515625" style="21" hidden="1" customWidth="1"/>
    <col min="130" max="254" width="9.140625" style="21" hidden="1" customWidth="1"/>
    <col min="255" max="255" width="1.42578125" style="21" hidden="1" customWidth="1"/>
    <col min="256" max="16384" width="4.7109375" style="21"/>
  </cols>
  <sheetData>
    <row r="1" spans="1:256" ht="18" customHeight="1" x14ac:dyDescent="0.25">
      <c r="A1" s="21">
        <f>IF(AND(BL6=40,BO6=40,Список!K1=1,Список!A1=1,BN6&gt;0),1,0)</f>
        <v>1</v>
      </c>
      <c r="B1" s="296" t="s">
        <v>102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149"/>
      <c r="BK1" s="149"/>
      <c r="BL1" s="150"/>
      <c r="BM1" s="150"/>
      <c r="BN1" s="151"/>
      <c r="BO1" s="151"/>
      <c r="BP1" s="151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DY1" s="146"/>
      <c r="IV1" s="146"/>
    </row>
    <row r="2" spans="1:256" ht="15.75" customHeight="1" x14ac:dyDescent="0.25">
      <c r="A2" s="21">
        <f>SUM(D4:BI4)</f>
        <v>8796.625</v>
      </c>
      <c r="B2" s="297" t="str">
        <f>служ!B10&amp;"  "&amp;служ!B11</f>
        <v>Диагностическая работа по математике  7 класс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131"/>
      <c r="CW2" s="131"/>
      <c r="DY2" s="146"/>
      <c r="IV2" s="146"/>
    </row>
    <row r="3" spans="1:256" ht="30.75" customHeight="1" x14ac:dyDescent="0.2">
      <c r="B3" s="153">
        <v>1</v>
      </c>
      <c r="C3" s="301" t="str">
        <f>IF(Список!K3=1,Список!H3,"Класс не указан! Введите его на листе Список учеников.")</f>
        <v>7в</v>
      </c>
      <c r="D3" s="302"/>
      <c r="E3" s="302"/>
      <c r="F3" s="302"/>
      <c r="G3" s="302"/>
      <c r="H3" s="154"/>
      <c r="I3" s="154"/>
      <c r="J3" s="299" t="str">
        <f>IF(Список!K1=1,Список!C1,"Логин не указан! Введите его на листе Список учеников.")</f>
        <v>sch570216</v>
      </c>
      <c r="K3" s="299"/>
      <c r="L3" s="299"/>
      <c r="M3" s="302"/>
      <c r="N3" s="302"/>
      <c r="O3" s="302"/>
      <c r="P3" s="302"/>
      <c r="Q3" s="302"/>
      <c r="R3" s="302"/>
      <c r="S3" s="302"/>
      <c r="T3" s="154"/>
      <c r="U3" s="154"/>
      <c r="V3" s="148">
        <f>служ!A38</f>
        <v>999999999</v>
      </c>
      <c r="W3" s="148"/>
      <c r="X3" s="148"/>
      <c r="Y3" s="146"/>
      <c r="Z3" s="146"/>
      <c r="AA3" s="146"/>
      <c r="AB3" s="299">
        <f>служ!B12</f>
        <v>41702</v>
      </c>
      <c r="AC3" s="299"/>
      <c r="AD3" s="299"/>
      <c r="AE3" s="300"/>
      <c r="AF3" s="300"/>
      <c r="AG3" s="300"/>
      <c r="AH3" s="300"/>
      <c r="AI3" s="144"/>
      <c r="AJ3" s="144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55"/>
      <c r="BM3" s="155"/>
      <c r="BN3" s="156"/>
      <c r="BO3" s="156"/>
      <c r="BP3" s="156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DY3" s="146"/>
      <c r="IV3" s="146"/>
    </row>
    <row r="4" spans="1:256" ht="15.75" hidden="1" customHeight="1" x14ac:dyDescent="0.25">
      <c r="B4" s="157"/>
      <c r="C4" s="158"/>
      <c r="D4" s="146">
        <f>SUM(D49:D88)</f>
        <v>-37.844999999999999</v>
      </c>
      <c r="E4" s="146"/>
      <c r="F4" s="146"/>
      <c r="G4" s="146">
        <f>SUM(G49:G88)</f>
        <v>7435</v>
      </c>
      <c r="H4" s="146"/>
      <c r="I4" s="146"/>
      <c r="J4" s="146">
        <f>SUM(J49:J88)</f>
        <v>497</v>
      </c>
      <c r="K4" s="146"/>
      <c r="L4" s="146"/>
      <c r="M4" s="146">
        <f>SUM(M49:M88)</f>
        <v>-864</v>
      </c>
      <c r="N4" s="146"/>
      <c r="O4" s="146"/>
      <c r="P4" s="146">
        <f>SUM(P49:P88)</f>
        <v>-397.53000000000003</v>
      </c>
      <c r="Q4" s="146"/>
      <c r="R4" s="146"/>
      <c r="S4" s="146">
        <f>SUM(S49:S88)</f>
        <v>597</v>
      </c>
      <c r="T4" s="146"/>
      <c r="U4" s="146"/>
      <c r="V4" s="146">
        <f>SUM(V49:V88)</f>
        <v>1260</v>
      </c>
      <c r="W4" s="146"/>
      <c r="X4" s="146"/>
      <c r="Y4" s="146">
        <f>SUM(Y49:Y88)</f>
        <v>307</v>
      </c>
      <c r="Z4" s="146"/>
      <c r="AA4" s="146"/>
      <c r="AB4" s="146">
        <f>SUM(AB49:AB88)</f>
        <v>0</v>
      </c>
      <c r="AC4" s="146"/>
      <c r="AD4" s="146"/>
      <c r="AE4" s="146">
        <f>SUM(AE49:AE88)</f>
        <v>0</v>
      </c>
      <c r="AF4" s="146"/>
      <c r="AG4" s="146"/>
      <c r="AH4" s="146">
        <f>SUM(AH49:AH88)</f>
        <v>0</v>
      </c>
      <c r="AI4" s="146"/>
      <c r="AJ4" s="146"/>
      <c r="AK4" s="146">
        <f>SUM(AK49:AK88)</f>
        <v>0</v>
      </c>
      <c r="AL4" s="146"/>
      <c r="AM4" s="146"/>
      <c r="AN4" s="146">
        <f>SUM(AN49:AN88)</f>
        <v>0</v>
      </c>
      <c r="AO4" s="146"/>
      <c r="AP4" s="146"/>
      <c r="AQ4" s="146">
        <f>SUM(AQ49:AQ88)</f>
        <v>0</v>
      </c>
      <c r="AR4" s="146"/>
      <c r="AS4" s="146"/>
      <c r="AT4" s="146">
        <f>SUM(AT49:AT88)</f>
        <v>0</v>
      </c>
      <c r="AU4" s="146"/>
      <c r="AV4" s="146"/>
      <c r="AW4" s="146">
        <f>SUM(AW49:AW88)</f>
        <v>0</v>
      </c>
      <c r="AX4" s="146"/>
      <c r="AY4" s="146"/>
      <c r="AZ4" s="146">
        <f>SUM(AZ49:AZ88)</f>
        <v>0</v>
      </c>
      <c r="BA4" s="146"/>
      <c r="BB4" s="146"/>
      <c r="BC4" s="146">
        <f>SUM(BC49:BC88)</f>
        <v>0</v>
      </c>
      <c r="BD4" s="146"/>
      <c r="BE4" s="146"/>
      <c r="BF4" s="146">
        <f>SUM(BF49:BF88)</f>
        <v>0</v>
      </c>
      <c r="BG4" s="146"/>
      <c r="BH4" s="146"/>
      <c r="BI4" s="146">
        <f>SUM(BI49:BI88)</f>
        <v>0</v>
      </c>
      <c r="BJ4" s="146"/>
      <c r="BK4" s="146"/>
      <c r="BL4" s="152">
        <f>SUM(BL49:BL88)</f>
        <v>0</v>
      </c>
      <c r="BM4" s="152"/>
      <c r="BN4" s="152">
        <f>SUM(BN49:BN88)</f>
        <v>0</v>
      </c>
      <c r="BO4" s="152">
        <f>SUM(BO49:BO88)</f>
        <v>0</v>
      </c>
      <c r="BP4" s="152"/>
      <c r="BQ4" s="152">
        <f>SUM(BQ49:BQ88)</f>
        <v>0</v>
      </c>
      <c r="BR4" s="152"/>
      <c r="BS4" s="152"/>
      <c r="BT4" s="152">
        <f>SUM(BT49:BT88)</f>
        <v>0</v>
      </c>
      <c r="BU4" s="152"/>
      <c r="BV4" s="152"/>
      <c r="BW4" s="152">
        <f>SUM(BW49:BW88)</f>
        <v>0</v>
      </c>
      <c r="BX4" s="152"/>
      <c r="BY4" s="152"/>
      <c r="BZ4" s="152">
        <f>SUM(BZ49:BZ88)</f>
        <v>0</v>
      </c>
      <c r="CA4" s="152"/>
      <c r="CB4" s="152"/>
      <c r="CC4" s="152">
        <f>SUM(CC49:CC88)</f>
        <v>0</v>
      </c>
      <c r="CD4" s="152"/>
      <c r="CE4" s="152"/>
      <c r="CF4" s="152">
        <f>SUM(CF49:CF88)</f>
        <v>0</v>
      </c>
      <c r="CG4" s="152"/>
      <c r="CH4" s="152"/>
      <c r="CI4" s="152">
        <f>SUM(CI49:CI88)</f>
        <v>0</v>
      </c>
      <c r="CJ4" s="152"/>
      <c r="CK4" s="152"/>
      <c r="CL4" s="152">
        <f>SUM(CL49:CL88)</f>
        <v>0</v>
      </c>
      <c r="CM4" s="152"/>
      <c r="CN4" s="152"/>
      <c r="CO4" s="152">
        <f>SUM(CO49:CO88)</f>
        <v>0</v>
      </c>
      <c r="CP4" s="152"/>
      <c r="CQ4" s="152"/>
      <c r="CR4" s="152">
        <f>SUM(CR49:CR88)</f>
        <v>0</v>
      </c>
      <c r="CS4" s="152"/>
      <c r="CT4" s="152"/>
      <c r="CU4" s="152">
        <f>SUM(CU49:CU88)</f>
        <v>0</v>
      </c>
      <c r="CX4" s="128"/>
      <c r="CY4" s="128"/>
      <c r="CZ4" s="128"/>
      <c r="DA4" s="128"/>
      <c r="DB4" s="128"/>
      <c r="DC4" s="128"/>
      <c r="DD4" s="129"/>
      <c r="DE4" s="129"/>
      <c r="DF4" s="129"/>
      <c r="DG4" s="129"/>
      <c r="DH4" s="129"/>
      <c r="DI4" s="129"/>
      <c r="DW4" s="22"/>
      <c r="DX4" s="22"/>
      <c r="DY4" s="146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IV4" s="146"/>
    </row>
    <row r="5" spans="1:256" ht="45" customHeight="1" x14ac:dyDescent="0.2">
      <c r="B5" s="146"/>
      <c r="C5" s="298" t="str">
        <f>IF(ISERR(A2),"Отмените операцию (правка - отменить), или отчет будет испорчен.",IF(AND(BL6&lt;40,BO6=40),"Введены лишние данные! Очистите строки с красными номерами.",IF(BO6&lt;40,"Ввод данных не закончен! 
Введите ответы учащихся в поля, отмеченные цветом ('НЕТ' - нет ответа, @ - тема не изучена).",IF(BN6=0,"Список учеников пуст! Заполните лист Список!",IF(A1=1,"Данные по разделу приняты. Переходите к следующему листу.","")))))</f>
        <v>Данные по разделу приняты. Переходите к следующему листу.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147"/>
      <c r="AM5" s="147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59"/>
      <c r="BM5" s="160"/>
      <c r="BN5" s="152"/>
      <c r="BO5" s="161"/>
      <c r="BP5" s="161"/>
      <c r="BQ5" s="152">
        <v>1</v>
      </c>
      <c r="BR5" s="152"/>
      <c r="BS5" s="152"/>
      <c r="BT5" s="152">
        <v>2</v>
      </c>
      <c r="BU5" s="152"/>
      <c r="BV5" s="152"/>
      <c r="BW5" s="152">
        <v>3</v>
      </c>
      <c r="BX5" s="152"/>
      <c r="BY5" s="152"/>
      <c r="BZ5" s="152">
        <v>4</v>
      </c>
      <c r="CA5" s="152"/>
      <c r="CB5" s="152"/>
      <c r="CC5" s="152">
        <v>5</v>
      </c>
      <c r="CD5" s="152"/>
      <c r="CE5" s="152"/>
      <c r="CF5" s="152">
        <v>6</v>
      </c>
      <c r="CG5" s="152"/>
      <c r="CH5" s="152"/>
      <c r="CI5" s="152">
        <v>7</v>
      </c>
      <c r="CJ5" s="152"/>
      <c r="CK5" s="152"/>
      <c r="CL5" s="152">
        <v>8</v>
      </c>
      <c r="CM5" s="152"/>
      <c r="CN5" s="152"/>
      <c r="CO5" s="152">
        <v>9</v>
      </c>
      <c r="CP5" s="152"/>
      <c r="CQ5" s="152"/>
      <c r="CR5" s="152">
        <v>10</v>
      </c>
      <c r="CS5" s="152"/>
      <c r="CT5" s="152"/>
      <c r="CU5" s="152">
        <v>11</v>
      </c>
      <c r="CX5" s="130">
        <v>12</v>
      </c>
      <c r="DA5" s="130">
        <v>13</v>
      </c>
      <c r="DD5" s="130">
        <v>14</v>
      </c>
      <c r="DG5" s="130">
        <v>15</v>
      </c>
      <c r="DJ5" s="130">
        <v>16</v>
      </c>
      <c r="DM5" s="130">
        <v>17</v>
      </c>
      <c r="DP5" s="130">
        <v>18</v>
      </c>
      <c r="DS5" s="130">
        <v>19</v>
      </c>
      <c r="DV5" s="130">
        <v>20</v>
      </c>
      <c r="DY5" s="146"/>
      <c r="IV5" s="146"/>
    </row>
    <row r="6" spans="1:256" ht="45.75" customHeight="1" x14ac:dyDescent="0.2">
      <c r="A6" s="26"/>
      <c r="B6" s="27" t="s">
        <v>4</v>
      </c>
      <c r="C6" s="27" t="s">
        <v>94</v>
      </c>
      <c r="D6" s="290">
        <f>служ!C17</f>
        <v>1</v>
      </c>
      <c r="E6" s="291"/>
      <c r="F6" s="292"/>
      <c r="G6" s="293">
        <f>служ!D17</f>
        <v>2</v>
      </c>
      <c r="H6" s="294"/>
      <c r="I6" s="295"/>
      <c r="J6" s="293">
        <f>служ!E17</f>
        <v>3</v>
      </c>
      <c r="K6" s="294"/>
      <c r="L6" s="295"/>
      <c r="M6" s="293">
        <f>служ!F17</f>
        <v>4</v>
      </c>
      <c r="N6" s="294"/>
      <c r="O6" s="295"/>
      <c r="P6" s="293">
        <f>служ!G17</f>
        <v>5</v>
      </c>
      <c r="Q6" s="294"/>
      <c r="R6" s="295"/>
      <c r="S6" s="293">
        <f>служ!H17</f>
        <v>6</v>
      </c>
      <c r="T6" s="294"/>
      <c r="U6" s="295"/>
      <c r="V6" s="293">
        <f>служ!I17</f>
        <v>7</v>
      </c>
      <c r="W6" s="294"/>
      <c r="X6" s="295"/>
      <c r="Y6" s="293">
        <f>служ!J17</f>
        <v>8</v>
      </c>
      <c r="Z6" s="294"/>
      <c r="AA6" s="295"/>
      <c r="AB6" s="293" t="str">
        <f>служ!K17</f>
        <v>нет</v>
      </c>
      <c r="AC6" s="294"/>
      <c r="AD6" s="295"/>
      <c r="AE6" s="293" t="str">
        <f>служ!L17</f>
        <v>нет</v>
      </c>
      <c r="AF6" s="294"/>
      <c r="AG6" s="295"/>
      <c r="AH6" s="293" t="str">
        <f>служ!C20</f>
        <v>нет</v>
      </c>
      <c r="AI6" s="294"/>
      <c r="AJ6" s="295"/>
      <c r="AK6" s="293" t="str">
        <f>служ!D20</f>
        <v>нет</v>
      </c>
      <c r="AL6" s="294"/>
      <c r="AM6" s="295"/>
      <c r="AN6" s="293" t="str">
        <f>служ!E20</f>
        <v>нет</v>
      </c>
      <c r="AO6" s="294"/>
      <c r="AP6" s="295"/>
      <c r="AQ6" s="293" t="str">
        <f>служ!F20</f>
        <v>нет</v>
      </c>
      <c r="AR6" s="294"/>
      <c r="AS6" s="295"/>
      <c r="AT6" s="303" t="str">
        <f>служ!G20</f>
        <v>нет</v>
      </c>
      <c r="AU6" s="303"/>
      <c r="AV6" s="303"/>
      <c r="AW6" s="303" t="str">
        <f>служ!H20</f>
        <v>нет</v>
      </c>
      <c r="AX6" s="303"/>
      <c r="AY6" s="303"/>
      <c r="AZ6" s="293" t="str">
        <f>служ!I20</f>
        <v>нет</v>
      </c>
      <c r="BA6" s="294"/>
      <c r="BB6" s="295"/>
      <c r="BC6" s="293" t="str">
        <f>служ!J20</f>
        <v>нет</v>
      </c>
      <c r="BD6" s="294"/>
      <c r="BE6" s="295"/>
      <c r="BF6" s="293" t="str">
        <f>служ!K20</f>
        <v>нет</v>
      </c>
      <c r="BG6" s="294"/>
      <c r="BH6" s="295"/>
      <c r="BI6" s="303" t="str">
        <f>служ!L20</f>
        <v>нет</v>
      </c>
      <c r="BJ6" s="303"/>
      <c r="BK6" s="303"/>
      <c r="BL6" s="135">
        <f>SUM(BL7:BL46)</f>
        <v>40</v>
      </c>
      <c r="BM6" s="136"/>
      <c r="BN6" s="137">
        <f>SUM(BN7:BN46)</f>
        <v>15</v>
      </c>
      <c r="BO6" s="137">
        <f>SUM(BO7:BO46)</f>
        <v>40</v>
      </c>
      <c r="BP6" s="137"/>
      <c r="BQ6" s="134">
        <f>D6</f>
        <v>1</v>
      </c>
      <c r="BR6" s="134">
        <f>K!C33</f>
        <v>1</v>
      </c>
      <c r="BS6" s="134"/>
      <c r="BT6" s="134">
        <f>G6</f>
        <v>2</v>
      </c>
      <c r="BU6" s="134">
        <f>K!F33</f>
        <v>1</v>
      </c>
      <c r="BV6" s="134"/>
      <c r="BW6" s="134">
        <f>J6</f>
        <v>3</v>
      </c>
      <c r="BX6" s="134">
        <f>K!I33</f>
        <v>1</v>
      </c>
      <c r="BY6" s="134"/>
      <c r="BZ6" s="134">
        <f>M6</f>
        <v>4</v>
      </c>
      <c r="CA6" s="134">
        <f>K!L33</f>
        <v>1</v>
      </c>
      <c r="CB6" s="134"/>
      <c r="CC6" s="134">
        <f>P6</f>
        <v>5</v>
      </c>
      <c r="CD6" s="134">
        <f>K!O33</f>
        <v>1</v>
      </c>
      <c r="CE6" s="134"/>
      <c r="CF6" s="134">
        <f>S6</f>
        <v>6</v>
      </c>
      <c r="CG6" s="134">
        <f>K!R33</f>
        <v>1</v>
      </c>
      <c r="CH6" s="134"/>
      <c r="CI6" s="134">
        <f>V6</f>
        <v>7</v>
      </c>
      <c r="CJ6" s="134">
        <f>K!U33</f>
        <v>1</v>
      </c>
      <c r="CK6" s="134"/>
      <c r="CL6" s="134">
        <f>Y6</f>
        <v>8</v>
      </c>
      <c r="CM6" s="134">
        <f>K!X33</f>
        <v>1</v>
      </c>
      <c r="CN6" s="134"/>
      <c r="CO6" s="134" t="str">
        <f>AB6</f>
        <v>нет</v>
      </c>
      <c r="CP6" s="134">
        <f>K!AA33</f>
        <v>1</v>
      </c>
      <c r="CQ6" s="134"/>
      <c r="CR6" s="134" t="str">
        <f>AE6</f>
        <v>нет</v>
      </c>
      <c r="CS6" s="134">
        <f>K!AD33</f>
        <v>1</v>
      </c>
      <c r="CT6" s="134"/>
      <c r="CU6" s="134" t="str">
        <f>AH6</f>
        <v>нет</v>
      </c>
      <c r="CV6" s="134">
        <f>K!AG33</f>
        <v>1</v>
      </c>
      <c r="CW6" s="134"/>
      <c r="CX6" s="134" t="str">
        <f>AK6</f>
        <v>нет</v>
      </c>
      <c r="CY6" s="134">
        <f>K!AJ33</f>
        <v>1</v>
      </c>
      <c r="CZ6" s="134"/>
      <c r="DA6" s="134" t="str">
        <f>AN6</f>
        <v>нет</v>
      </c>
      <c r="DB6" s="134">
        <f>K!AM33</f>
        <v>1</v>
      </c>
      <c r="DC6" s="134"/>
      <c r="DD6" s="134" t="str">
        <f>AQ6</f>
        <v>нет</v>
      </c>
      <c r="DE6" s="134">
        <f>K!AP33</f>
        <v>1</v>
      </c>
      <c r="DF6" s="134"/>
      <c r="DG6" s="134" t="str">
        <f>AT6</f>
        <v>нет</v>
      </c>
      <c r="DH6" s="134">
        <f>K!AS33</f>
        <v>1</v>
      </c>
      <c r="DI6" s="134"/>
      <c r="DJ6" s="134" t="str">
        <f>AW6</f>
        <v>нет</v>
      </c>
      <c r="DK6" s="134">
        <f>K!AV33</f>
        <v>1</v>
      </c>
      <c r="DL6" s="134"/>
      <c r="DM6" s="134" t="str">
        <f>AZ6</f>
        <v>нет</v>
      </c>
      <c r="DN6" s="134">
        <f>K!AY33</f>
        <v>1</v>
      </c>
      <c r="DO6" s="134"/>
      <c r="DP6" s="134" t="str">
        <f>BC6</f>
        <v>нет</v>
      </c>
      <c r="DQ6" s="134">
        <f>K!BB33</f>
        <v>1</v>
      </c>
      <c r="DR6" s="134"/>
      <c r="DS6" s="134" t="str">
        <f>BF6</f>
        <v>нет</v>
      </c>
      <c r="DT6" s="134">
        <f>K!BE33</f>
        <v>1</v>
      </c>
      <c r="DU6" s="134"/>
      <c r="DV6" s="134" t="str">
        <f>BI6</f>
        <v>нет</v>
      </c>
      <c r="DW6" s="134">
        <f>K!BH33</f>
        <v>1</v>
      </c>
      <c r="DX6" s="134"/>
      <c r="IV6" s="169"/>
    </row>
    <row r="7" spans="1:256" ht="15.75" customHeight="1" x14ac:dyDescent="0.2">
      <c r="B7" s="55">
        <v>1</v>
      </c>
      <c r="C7" s="127" t="str">
        <f>IF(ISBLANK(Список!B6),"",IF(Список!K6=0,"Укажите вариант",Список!B6))</f>
        <v xml:space="preserve">Балицкая Мария </v>
      </c>
      <c r="D7" s="126" t="s">
        <v>97</v>
      </c>
      <c r="E7" s="142" t="str">
        <f>K!D$34</f>
        <v/>
      </c>
      <c r="F7" s="143"/>
      <c r="G7" s="126">
        <v>450</v>
      </c>
      <c r="H7" s="142" t="str">
        <f>K!G$34</f>
        <v/>
      </c>
      <c r="I7" s="143"/>
      <c r="J7" s="126">
        <v>36</v>
      </c>
      <c r="K7" s="142" t="str">
        <f>K!J$34</f>
        <v/>
      </c>
      <c r="L7" s="143"/>
      <c r="M7" s="126">
        <v>8</v>
      </c>
      <c r="N7" s="142" t="str">
        <f>K!M$34</f>
        <v/>
      </c>
      <c r="O7" s="143"/>
      <c r="P7" s="126">
        <v>-3.3</v>
      </c>
      <c r="Q7" s="142" t="str">
        <f>K!P$34</f>
        <v/>
      </c>
      <c r="R7" s="143"/>
      <c r="S7" s="126">
        <v>39</v>
      </c>
      <c r="T7" s="142" t="str">
        <f>K!S$34</f>
        <v/>
      </c>
      <c r="U7" s="143"/>
      <c r="V7" s="126">
        <v>20</v>
      </c>
      <c r="W7" s="142" t="str">
        <f>K!V$34</f>
        <v/>
      </c>
      <c r="X7" s="143"/>
      <c r="Y7" s="126" t="s">
        <v>97</v>
      </c>
      <c r="Z7" s="142" t="str">
        <f>K!Y$34</f>
        <v/>
      </c>
      <c r="AA7" s="143"/>
      <c r="AB7" s="266"/>
      <c r="AC7" s="142" t="str">
        <f>K!AB$34</f>
        <v/>
      </c>
      <c r="AD7" s="143"/>
      <c r="AE7" s="266"/>
      <c r="AF7" s="142" t="str">
        <f>K!AE$34</f>
        <v/>
      </c>
      <c r="AG7" s="143"/>
      <c r="AH7" s="266"/>
      <c r="AI7" s="142" t="str">
        <f>K!AH$34</f>
        <v/>
      </c>
      <c r="AJ7" s="143"/>
      <c r="AK7" s="266"/>
      <c r="AL7" s="142" t="str">
        <f>K!AK$34</f>
        <v/>
      </c>
      <c r="AM7" s="143"/>
      <c r="AN7" s="266"/>
      <c r="AO7" s="142" t="str">
        <f>K!AN$34</f>
        <v/>
      </c>
      <c r="AP7" s="143"/>
      <c r="AQ7" s="266"/>
      <c r="AR7" s="142" t="str">
        <f>K!AQ$34</f>
        <v/>
      </c>
      <c r="AS7" s="143"/>
      <c r="AT7" s="174"/>
      <c r="AU7" s="173" t="str">
        <f>K!AT$34</f>
        <v/>
      </c>
      <c r="AV7" s="174"/>
      <c r="AW7" s="267"/>
      <c r="AX7" s="142" t="str">
        <f>K!AW$34</f>
        <v/>
      </c>
      <c r="AY7" s="143"/>
      <c r="AZ7" s="266"/>
      <c r="BA7" s="142" t="str">
        <f>K!AZ$34</f>
        <v/>
      </c>
      <c r="BB7" s="143"/>
      <c r="BC7" s="266"/>
      <c r="BD7" s="142" t="str">
        <f>K!BC$34</f>
        <v/>
      </c>
      <c r="BE7" s="143"/>
      <c r="BF7" s="266"/>
      <c r="BG7" s="142" t="str">
        <f>K!BF$34</f>
        <v/>
      </c>
      <c r="BH7" s="143"/>
      <c r="BI7" s="174"/>
      <c r="BJ7" s="173" t="str">
        <f>K!BI$34</f>
        <v/>
      </c>
      <c r="BK7" s="174"/>
      <c r="BL7" s="138">
        <f t="shared" ref="BL7:BL12" si="0">IF(AND(BN7=0,NOT(BM7)),0,1)</f>
        <v>1</v>
      </c>
      <c r="BM7" s="138" t="b">
        <f t="shared" ref="BM7:BM45" si="1">AND(BR7:DX7)</f>
        <v>0</v>
      </c>
      <c r="BN7" s="130">
        <f t="shared" ref="BN7:BN46" si="2">IF(C7="",0,1)</f>
        <v>1</v>
      </c>
      <c r="BO7" s="130">
        <f>IF(AND(BP7=20,Список!K6=1),1,0)</f>
        <v>1</v>
      </c>
      <c r="BP7" s="130">
        <f>BQ7+BT7+BW7+BZ7+CC7+CF7+CI7+CL7+CO7+CR7+CU7+CX7+DA7+DD7+DG7+DJ7+DM7+DP7+DS7+DV7</f>
        <v>20</v>
      </c>
      <c r="BQ7" s="130">
        <f>IF(AND(OR(BR7,AND(BR$6=2,BS7)),$BN7=1,BQ$47=1),0,1)</f>
        <v>1</v>
      </c>
      <c r="BR7" s="130" t="b">
        <f>ISBLANK(D7)</f>
        <v>0</v>
      </c>
      <c r="BS7" s="130" t="b">
        <f>ISBLANK(F7)</f>
        <v>1</v>
      </c>
      <c r="BT7" s="130">
        <f t="shared" ref="BT7:BT22" si="3">IF(AND(OR(BU7,AND(BU$6=2,BV7)),$BN7=1,BT$47=1),0,1)</f>
        <v>1</v>
      </c>
      <c r="BU7" s="130" t="b">
        <f t="shared" ref="BU7:BU22" si="4">ISBLANK(G7)</f>
        <v>0</v>
      </c>
      <c r="BV7" s="130" t="b">
        <f t="shared" ref="BV7:BV22" si="5">ISBLANK(I7)</f>
        <v>1</v>
      </c>
      <c r="BW7" s="130">
        <f t="shared" ref="BW7:BW22" si="6">IF(AND(OR(BX7,AND(BX$6=2,BY7)),$BN7=1,BW$47=1),0,1)</f>
        <v>1</v>
      </c>
      <c r="BX7" s="130" t="b">
        <f t="shared" ref="BX7:BX22" si="7">ISBLANK(J7)</f>
        <v>0</v>
      </c>
      <c r="BY7" s="130" t="b">
        <f t="shared" ref="BY7:BY22" si="8">ISBLANK(L7)</f>
        <v>1</v>
      </c>
      <c r="BZ7" s="130">
        <f t="shared" ref="BZ7:BZ22" si="9">IF(AND(OR(CA7,AND(CA$6=2,CB7)),$BN7=1,BZ$47=1),0,1)</f>
        <v>1</v>
      </c>
      <c r="CA7" s="130" t="b">
        <f t="shared" ref="CA7:CA22" si="10">ISBLANK(M7)</f>
        <v>0</v>
      </c>
      <c r="CB7" s="130" t="b">
        <f t="shared" ref="CB7:CB22" si="11">ISBLANK(O7)</f>
        <v>1</v>
      </c>
      <c r="CC7" s="130">
        <f t="shared" ref="CC7:CC22" si="12">IF(AND(OR(CD7,AND(CD$6=2,CE7)),$BN7=1,CC$47=1),0,1)</f>
        <v>1</v>
      </c>
      <c r="CD7" s="130" t="b">
        <f t="shared" ref="CD7:CD22" si="13">ISBLANK(P7)</f>
        <v>0</v>
      </c>
      <c r="CE7" s="130" t="b">
        <f t="shared" ref="CE7:CE22" si="14">ISBLANK(R7)</f>
        <v>1</v>
      </c>
      <c r="CF7" s="130">
        <f t="shared" ref="CF7:CF22" si="15">IF(AND(OR(CG7,AND(CG$6=2,CH7)),$BN7=1,CF$47=1),0,1)</f>
        <v>1</v>
      </c>
      <c r="CG7" s="130" t="b">
        <f t="shared" ref="CG7:CG22" si="16">ISBLANK(S7)</f>
        <v>0</v>
      </c>
      <c r="CH7" s="130" t="b">
        <f t="shared" ref="CH7:CH22" si="17">ISBLANK(U7)</f>
        <v>1</v>
      </c>
      <c r="CI7" s="130">
        <f t="shared" ref="CI7:CI22" si="18">IF(AND(OR(CJ7,AND(CJ$6=2,CK7)),$BN7=1,CI$47=1),0,1)</f>
        <v>1</v>
      </c>
      <c r="CJ7" s="130" t="b">
        <f t="shared" ref="CJ7:CJ22" si="19">ISBLANK(V7)</f>
        <v>0</v>
      </c>
      <c r="CK7" s="130" t="b">
        <f t="shared" ref="CK7:CK22" si="20">ISBLANK(X7)</f>
        <v>1</v>
      </c>
      <c r="CL7" s="130">
        <f t="shared" ref="CL7:CL22" si="21">IF(AND(OR(CM7,AND(CM$6=2,CN7)),$BN7=1,CL$47=1),0,1)</f>
        <v>1</v>
      </c>
      <c r="CM7" s="130" t="b">
        <f t="shared" ref="CM7:CM22" si="22">ISBLANK(Y7)</f>
        <v>0</v>
      </c>
      <c r="CN7" s="130" t="b">
        <f t="shared" ref="CN7:CN22" si="23">ISBLANK(AA7)</f>
        <v>1</v>
      </c>
      <c r="CO7" s="130">
        <f t="shared" ref="CO7:CO22" si="24">IF(AND(OR(CP7,AND(CP$6=2,CQ7)),$BN7=1,CO$47=1),0,1)</f>
        <v>1</v>
      </c>
      <c r="CP7" s="130" t="b">
        <f t="shared" ref="CP7:CP22" si="25">ISBLANK(AB7)</f>
        <v>1</v>
      </c>
      <c r="CQ7" s="130" t="b">
        <f t="shared" ref="CQ7:CQ22" si="26">ISBLANK(AD7)</f>
        <v>1</v>
      </c>
      <c r="CR7" s="130">
        <f t="shared" ref="CR7:CR22" si="27">IF(AND(OR(CS7,AND(CS$6=2,CT7)),$BN7=1,CR$47=1),0,1)</f>
        <v>1</v>
      </c>
      <c r="CS7" s="130" t="b">
        <f t="shared" ref="CS7:CS22" si="28">ISBLANK(AE7)</f>
        <v>1</v>
      </c>
      <c r="CT7" s="130" t="b">
        <f t="shared" ref="CT7:CT22" si="29">ISBLANK(AG7)</f>
        <v>1</v>
      </c>
      <c r="CU7" s="130">
        <f t="shared" ref="CU7:CU22" si="30">IF(AND(OR(CV7,AND(CV$6=2,CW7)),$BN7=1,CU$47=1),0,1)</f>
        <v>1</v>
      </c>
      <c r="CV7" s="130" t="b">
        <f t="shared" ref="CV7:CV22" si="31">ISBLANK(AH7)</f>
        <v>1</v>
      </c>
      <c r="CW7" s="130" t="b">
        <f t="shared" ref="CW7:CW22" si="32">ISBLANK(AJ7)</f>
        <v>1</v>
      </c>
      <c r="CX7" s="130">
        <f t="shared" ref="CX7:CX22" si="33">IF(AND(OR(CY7,AND(CY$6=2,CZ7)),$BN7=1,CX$47=1),0,1)</f>
        <v>1</v>
      </c>
      <c r="CY7" s="130" t="b">
        <f t="shared" ref="CY7:CY22" si="34">ISBLANK(AK7)</f>
        <v>1</v>
      </c>
      <c r="CZ7" s="130" t="b">
        <f t="shared" ref="CZ7:CZ22" si="35">ISBLANK(AM7)</f>
        <v>1</v>
      </c>
      <c r="DA7" s="130">
        <f t="shared" ref="DA7:DA22" si="36">IF(AND(OR(DB7,AND(DB$6=2,DC7)),$BN7=1,DA$47=1),0,1)</f>
        <v>1</v>
      </c>
      <c r="DB7" s="130" t="b">
        <f t="shared" ref="DB7:DB22" si="37">ISBLANK(AN7)</f>
        <v>1</v>
      </c>
      <c r="DC7" s="130" t="b">
        <f t="shared" ref="DC7:DC22" si="38">ISBLANK(AP7)</f>
        <v>1</v>
      </c>
      <c r="DD7" s="130">
        <f t="shared" ref="DD7:DD22" si="39">IF(AND(OR(DE7,AND(DE$6=2,DF7)),$BN7=1,DD$47=1),0,1)</f>
        <v>1</v>
      </c>
      <c r="DE7" s="130" t="b">
        <f t="shared" ref="DE7:DE22" si="40">ISBLANK(AQ7)</f>
        <v>1</v>
      </c>
      <c r="DF7" s="130" t="b">
        <f t="shared" ref="DF7:DF22" si="41">ISBLANK(AS7)</f>
        <v>1</v>
      </c>
      <c r="DG7" s="130">
        <f t="shared" ref="DG7:DG22" si="42">IF(AND(OR(DH7,AND(DH$6=2,DI7)),$BN7=1,DG$47=1),0,1)</f>
        <v>1</v>
      </c>
      <c r="DH7" s="130" t="b">
        <f t="shared" ref="DH7:DH22" si="43">ISBLANK(AT7)</f>
        <v>1</v>
      </c>
      <c r="DI7" s="130" t="b">
        <f t="shared" ref="DI7:DI22" si="44">ISBLANK(AV7)</f>
        <v>1</v>
      </c>
      <c r="DJ7" s="130">
        <f t="shared" ref="DJ7:DJ22" si="45">IF(AND(OR(DK7,AND(DK$6=2,DL7)),$BN7=1,DJ$47=1),0,1)</f>
        <v>1</v>
      </c>
      <c r="DK7" s="130" t="b">
        <f t="shared" ref="DK7:DK22" si="46">ISBLANK(AW7)</f>
        <v>1</v>
      </c>
      <c r="DL7" s="130" t="b">
        <f t="shared" ref="DL7:DL22" si="47">ISBLANK(AY7)</f>
        <v>1</v>
      </c>
      <c r="DM7" s="130">
        <f t="shared" ref="DM7:DM22" si="48">IF(AND(OR(DN7,AND(DN$6=2,DO7)),$BN7=1,DM$47=1),0,1)</f>
        <v>1</v>
      </c>
      <c r="DN7" s="130" t="b">
        <f t="shared" ref="DN7:DN22" si="49">ISBLANK(AZ7)</f>
        <v>1</v>
      </c>
      <c r="DO7" s="130" t="b">
        <f t="shared" ref="DO7:DO22" si="50">ISBLANK(BB7)</f>
        <v>1</v>
      </c>
      <c r="DP7" s="130">
        <f t="shared" ref="DP7:DP22" si="51">IF(AND(OR(DQ7,AND(DQ$6=2,DR7)),$BN7=1,DP$47=1),0,1)</f>
        <v>1</v>
      </c>
      <c r="DQ7" s="130" t="b">
        <f t="shared" ref="DQ7:DQ22" si="52">ISBLANK(BC7)</f>
        <v>1</v>
      </c>
      <c r="DR7" s="130" t="b">
        <f t="shared" ref="DR7:DR22" si="53">ISBLANK(BE7)</f>
        <v>1</v>
      </c>
      <c r="DS7" s="130">
        <f t="shared" ref="DS7:DS22" si="54">IF(AND(OR(DT7,AND(DT$6=2,DU7)),$BN7=1,DS$47=1),0,1)</f>
        <v>1</v>
      </c>
      <c r="DT7" s="130" t="b">
        <f t="shared" ref="DT7:DT22" si="55">ISBLANK(BF7)</f>
        <v>1</v>
      </c>
      <c r="DU7" s="130" t="b">
        <f t="shared" ref="DU7:DU22" si="56">ISBLANK(BH7)</f>
        <v>1</v>
      </c>
      <c r="DV7" s="130">
        <f t="shared" ref="DV7:DV22" si="57">IF(AND(OR(DW7,AND(DW$6=2,DX7)),$BN7=1,DV$47=1),0,1)</f>
        <v>1</v>
      </c>
      <c r="DW7" s="130" t="b">
        <f t="shared" ref="DW7:DW22" si="58">ISBLANK(BI7)</f>
        <v>1</v>
      </c>
      <c r="DX7" s="130" t="b">
        <f t="shared" ref="DX7:DX46" si="59">ISBLANK(BK7)</f>
        <v>1</v>
      </c>
      <c r="IV7" s="169"/>
    </row>
    <row r="8" spans="1:256" ht="15.75" customHeight="1" x14ac:dyDescent="0.2">
      <c r="B8" s="55">
        <v>2</v>
      </c>
      <c r="C8" s="56" t="str">
        <f>IF(ISBLANK(Список!B7),"",IF(Список!K7=0,"Укажите вариант",Список!B7))</f>
        <v>Кирилюк Вадим</v>
      </c>
      <c r="D8" s="126">
        <v>2.12</v>
      </c>
      <c r="E8" s="142" t="str">
        <f>K!D$34</f>
        <v/>
      </c>
      <c r="F8" s="143"/>
      <c r="G8" s="126">
        <v>450</v>
      </c>
      <c r="H8" s="142" t="str">
        <f>K!G$34</f>
        <v/>
      </c>
      <c r="I8" s="143"/>
      <c r="J8" s="126">
        <v>36</v>
      </c>
      <c r="K8" s="142" t="str">
        <f>K!J$34</f>
        <v/>
      </c>
      <c r="L8" s="143"/>
      <c r="M8" s="126">
        <v>-50</v>
      </c>
      <c r="N8" s="142" t="str">
        <f>K!M$34</f>
        <v/>
      </c>
      <c r="O8" s="143"/>
      <c r="P8" s="126">
        <v>-11.1</v>
      </c>
      <c r="Q8" s="142" t="str">
        <f>K!P$34</f>
        <v/>
      </c>
      <c r="R8" s="143"/>
      <c r="S8" s="126">
        <v>39</v>
      </c>
      <c r="T8" s="142" t="str">
        <f>K!S$34</f>
        <v/>
      </c>
      <c r="U8" s="143"/>
      <c r="V8" s="126">
        <v>20</v>
      </c>
      <c r="W8" s="142" t="str">
        <f>K!V$34</f>
        <v/>
      </c>
      <c r="X8" s="143"/>
      <c r="Y8" s="126">
        <v>25</v>
      </c>
      <c r="Z8" s="142" t="str">
        <f>K!Y$34</f>
        <v/>
      </c>
      <c r="AA8" s="143"/>
      <c r="AB8" s="266"/>
      <c r="AC8" s="142" t="str">
        <f>K!AB$34</f>
        <v/>
      </c>
      <c r="AD8" s="143"/>
      <c r="AE8" s="266"/>
      <c r="AF8" s="142" t="str">
        <f>K!AE$34</f>
        <v/>
      </c>
      <c r="AG8" s="143"/>
      <c r="AH8" s="266"/>
      <c r="AI8" s="142" t="str">
        <f>K!AH$34</f>
        <v/>
      </c>
      <c r="AJ8" s="143"/>
      <c r="AK8" s="266"/>
      <c r="AL8" s="142" t="str">
        <f>K!AK$34</f>
        <v/>
      </c>
      <c r="AM8" s="143"/>
      <c r="AN8" s="266"/>
      <c r="AO8" s="142" t="str">
        <f>K!AN$34</f>
        <v/>
      </c>
      <c r="AP8" s="143"/>
      <c r="AQ8" s="266"/>
      <c r="AR8" s="142" t="str">
        <f>K!AQ$34</f>
        <v/>
      </c>
      <c r="AS8" s="143"/>
      <c r="AT8" s="174"/>
      <c r="AU8" s="173" t="str">
        <f>K!AT$34</f>
        <v/>
      </c>
      <c r="AV8" s="174"/>
      <c r="AW8" s="267"/>
      <c r="AX8" s="142" t="str">
        <f>K!AW$34</f>
        <v/>
      </c>
      <c r="AY8" s="143"/>
      <c r="AZ8" s="266"/>
      <c r="BA8" s="142" t="str">
        <f>K!AZ$34</f>
        <v/>
      </c>
      <c r="BB8" s="143"/>
      <c r="BC8" s="266"/>
      <c r="BD8" s="142" t="str">
        <f>K!BC$34</f>
        <v/>
      </c>
      <c r="BE8" s="143"/>
      <c r="BF8" s="266"/>
      <c r="BG8" s="142" t="str">
        <f>K!BF$34</f>
        <v/>
      </c>
      <c r="BH8" s="143"/>
      <c r="BI8" s="174"/>
      <c r="BJ8" s="173" t="str">
        <f>K!BI$34</f>
        <v/>
      </c>
      <c r="BK8" s="174"/>
      <c r="BL8" s="138">
        <f t="shared" si="0"/>
        <v>1</v>
      </c>
      <c r="BM8" s="138" t="b">
        <f t="shared" si="1"/>
        <v>0</v>
      </c>
      <c r="BN8" s="130">
        <f t="shared" si="2"/>
        <v>1</v>
      </c>
      <c r="BO8" s="130">
        <f>IF(AND(BP8=20,Список!K7=1),1,0)</f>
        <v>1</v>
      </c>
      <c r="BP8" s="130">
        <f t="shared" ref="BP8:BP46" si="60">BQ8+BT8+BW8+BZ8+CC8+CF8+CI8+CL8+CO8+CR8+CU8+CX8+DA8+DD8+DG8+DJ8+DM8+DP8+DS8+DV8</f>
        <v>20</v>
      </c>
      <c r="BQ8" s="130">
        <f t="shared" ref="BQ8:BQ46" si="61">IF(AND(OR(BR8,AND(BR$6=2,BS8)),$BN8=1,BQ$47=1),0,1)</f>
        <v>1</v>
      </c>
      <c r="BR8" s="130" t="b">
        <f t="shared" ref="BR8:BR46" si="62">ISBLANK(D8)</f>
        <v>0</v>
      </c>
      <c r="BS8" s="130" t="b">
        <f t="shared" ref="BS8:BS46" si="63">ISBLANK(F8)</f>
        <v>1</v>
      </c>
      <c r="BT8" s="130">
        <f t="shared" si="3"/>
        <v>1</v>
      </c>
      <c r="BU8" s="130" t="b">
        <f t="shared" si="4"/>
        <v>0</v>
      </c>
      <c r="BV8" s="130" t="b">
        <f t="shared" si="5"/>
        <v>1</v>
      </c>
      <c r="BW8" s="130">
        <f t="shared" si="6"/>
        <v>1</v>
      </c>
      <c r="BX8" s="130" t="b">
        <f t="shared" si="7"/>
        <v>0</v>
      </c>
      <c r="BY8" s="130" t="b">
        <f t="shared" si="8"/>
        <v>1</v>
      </c>
      <c r="BZ8" s="130">
        <f t="shared" si="9"/>
        <v>1</v>
      </c>
      <c r="CA8" s="130" t="b">
        <f t="shared" si="10"/>
        <v>0</v>
      </c>
      <c r="CB8" s="130" t="b">
        <f t="shared" si="11"/>
        <v>1</v>
      </c>
      <c r="CC8" s="130">
        <f t="shared" si="12"/>
        <v>1</v>
      </c>
      <c r="CD8" s="130" t="b">
        <f t="shared" si="13"/>
        <v>0</v>
      </c>
      <c r="CE8" s="130" t="b">
        <f t="shared" si="14"/>
        <v>1</v>
      </c>
      <c r="CF8" s="130">
        <f t="shared" si="15"/>
        <v>1</v>
      </c>
      <c r="CG8" s="130" t="b">
        <f t="shared" si="16"/>
        <v>0</v>
      </c>
      <c r="CH8" s="130" t="b">
        <f t="shared" si="17"/>
        <v>1</v>
      </c>
      <c r="CI8" s="130">
        <f t="shared" si="18"/>
        <v>1</v>
      </c>
      <c r="CJ8" s="130" t="b">
        <f t="shared" si="19"/>
        <v>0</v>
      </c>
      <c r="CK8" s="130" t="b">
        <f t="shared" si="20"/>
        <v>1</v>
      </c>
      <c r="CL8" s="130">
        <f t="shared" si="21"/>
        <v>1</v>
      </c>
      <c r="CM8" s="130" t="b">
        <f t="shared" si="22"/>
        <v>0</v>
      </c>
      <c r="CN8" s="130" t="b">
        <f t="shared" si="23"/>
        <v>1</v>
      </c>
      <c r="CO8" s="130">
        <f t="shared" si="24"/>
        <v>1</v>
      </c>
      <c r="CP8" s="130" t="b">
        <f t="shared" si="25"/>
        <v>1</v>
      </c>
      <c r="CQ8" s="130" t="b">
        <f t="shared" si="26"/>
        <v>1</v>
      </c>
      <c r="CR8" s="130">
        <f t="shared" si="27"/>
        <v>1</v>
      </c>
      <c r="CS8" s="130" t="b">
        <f t="shared" si="28"/>
        <v>1</v>
      </c>
      <c r="CT8" s="130" t="b">
        <f t="shared" si="29"/>
        <v>1</v>
      </c>
      <c r="CU8" s="130">
        <f t="shared" si="30"/>
        <v>1</v>
      </c>
      <c r="CV8" s="130" t="b">
        <f t="shared" si="31"/>
        <v>1</v>
      </c>
      <c r="CW8" s="130" t="b">
        <f t="shared" si="32"/>
        <v>1</v>
      </c>
      <c r="CX8" s="130">
        <f t="shared" si="33"/>
        <v>1</v>
      </c>
      <c r="CY8" s="130" t="b">
        <f t="shared" si="34"/>
        <v>1</v>
      </c>
      <c r="CZ8" s="130" t="b">
        <f t="shared" si="35"/>
        <v>1</v>
      </c>
      <c r="DA8" s="130">
        <f t="shared" si="36"/>
        <v>1</v>
      </c>
      <c r="DB8" s="130" t="b">
        <f t="shared" si="37"/>
        <v>1</v>
      </c>
      <c r="DC8" s="130" t="b">
        <f t="shared" si="38"/>
        <v>1</v>
      </c>
      <c r="DD8" s="130">
        <f t="shared" si="39"/>
        <v>1</v>
      </c>
      <c r="DE8" s="130" t="b">
        <f t="shared" si="40"/>
        <v>1</v>
      </c>
      <c r="DF8" s="130" t="b">
        <f t="shared" si="41"/>
        <v>1</v>
      </c>
      <c r="DG8" s="130">
        <f t="shared" si="42"/>
        <v>1</v>
      </c>
      <c r="DH8" s="130" t="b">
        <f t="shared" si="43"/>
        <v>1</v>
      </c>
      <c r="DI8" s="130" t="b">
        <f t="shared" si="44"/>
        <v>1</v>
      </c>
      <c r="DJ8" s="130">
        <f t="shared" si="45"/>
        <v>1</v>
      </c>
      <c r="DK8" s="130" t="b">
        <f t="shared" si="46"/>
        <v>1</v>
      </c>
      <c r="DL8" s="130" t="b">
        <f t="shared" si="47"/>
        <v>1</v>
      </c>
      <c r="DM8" s="130">
        <f t="shared" si="48"/>
        <v>1</v>
      </c>
      <c r="DN8" s="130" t="b">
        <f t="shared" si="49"/>
        <v>1</v>
      </c>
      <c r="DO8" s="130" t="b">
        <f t="shared" si="50"/>
        <v>1</v>
      </c>
      <c r="DP8" s="130">
        <f t="shared" si="51"/>
        <v>1</v>
      </c>
      <c r="DQ8" s="130" t="b">
        <f t="shared" si="52"/>
        <v>1</v>
      </c>
      <c r="DR8" s="130" t="b">
        <f t="shared" si="53"/>
        <v>1</v>
      </c>
      <c r="DS8" s="130">
        <f t="shared" si="54"/>
        <v>1</v>
      </c>
      <c r="DT8" s="130" t="b">
        <f t="shared" si="55"/>
        <v>1</v>
      </c>
      <c r="DU8" s="130" t="b">
        <f t="shared" si="56"/>
        <v>1</v>
      </c>
      <c r="DV8" s="130">
        <f t="shared" si="57"/>
        <v>1</v>
      </c>
      <c r="DW8" s="130" t="b">
        <f t="shared" si="58"/>
        <v>1</v>
      </c>
      <c r="DX8" s="130" t="b">
        <f t="shared" si="59"/>
        <v>1</v>
      </c>
      <c r="IV8" s="169"/>
    </row>
    <row r="9" spans="1:256" ht="15.75" customHeight="1" x14ac:dyDescent="0.2">
      <c r="B9" s="55">
        <v>3</v>
      </c>
      <c r="C9" s="56" t="str">
        <f>IF(ISBLANK(Список!B8),"",IF(Список!K8=0,"Укажите вариант",Список!B8))</f>
        <v>Якуничева Александра</v>
      </c>
      <c r="D9" s="126">
        <v>7.5</v>
      </c>
      <c r="E9" s="142" t="str">
        <f>K!D$34</f>
        <v/>
      </c>
      <c r="F9" s="143"/>
      <c r="G9" s="126">
        <v>450</v>
      </c>
      <c r="H9" s="142" t="str">
        <f>K!G$34</f>
        <v/>
      </c>
      <c r="I9" s="143"/>
      <c r="J9" s="126">
        <v>36</v>
      </c>
      <c r="K9" s="142" t="str">
        <f>K!J$34</f>
        <v/>
      </c>
      <c r="L9" s="143"/>
      <c r="M9" s="126">
        <v>-50</v>
      </c>
      <c r="N9" s="142" t="str">
        <f>K!M$34</f>
        <v/>
      </c>
      <c r="O9" s="143"/>
      <c r="P9" s="126" t="s">
        <v>97</v>
      </c>
      <c r="Q9" s="142" t="str">
        <f>K!P$34</f>
        <v/>
      </c>
      <c r="R9" s="143"/>
      <c r="S9" s="126">
        <v>39</v>
      </c>
      <c r="T9" s="142" t="str">
        <f>K!S$34</f>
        <v/>
      </c>
      <c r="U9" s="143"/>
      <c r="V9" s="126" t="s">
        <v>97</v>
      </c>
      <c r="W9" s="142" t="str">
        <f>K!V$34</f>
        <v/>
      </c>
      <c r="X9" s="143"/>
      <c r="Y9" s="126" t="s">
        <v>97</v>
      </c>
      <c r="Z9" s="142" t="str">
        <f>K!Y$34</f>
        <v/>
      </c>
      <c r="AA9" s="143"/>
      <c r="AB9" s="266"/>
      <c r="AC9" s="142" t="str">
        <f>K!AB$34</f>
        <v/>
      </c>
      <c r="AD9" s="143"/>
      <c r="AE9" s="266"/>
      <c r="AF9" s="142" t="str">
        <f>K!AE$34</f>
        <v/>
      </c>
      <c r="AG9" s="143"/>
      <c r="AH9" s="266"/>
      <c r="AI9" s="142" t="str">
        <f>K!AH$34</f>
        <v/>
      </c>
      <c r="AJ9" s="143"/>
      <c r="AK9" s="266"/>
      <c r="AL9" s="142" t="str">
        <f>K!AK$34</f>
        <v/>
      </c>
      <c r="AM9" s="143"/>
      <c r="AN9" s="266"/>
      <c r="AO9" s="142" t="str">
        <f>K!AN$34</f>
        <v/>
      </c>
      <c r="AP9" s="143"/>
      <c r="AQ9" s="266"/>
      <c r="AR9" s="142" t="str">
        <f>K!AQ$34</f>
        <v/>
      </c>
      <c r="AS9" s="143"/>
      <c r="AT9" s="174"/>
      <c r="AU9" s="173" t="str">
        <f>K!AT$34</f>
        <v/>
      </c>
      <c r="AV9" s="174"/>
      <c r="AW9" s="267"/>
      <c r="AX9" s="142" t="str">
        <f>K!AW$34</f>
        <v/>
      </c>
      <c r="AY9" s="143"/>
      <c r="AZ9" s="266"/>
      <c r="BA9" s="142" t="str">
        <f>K!AZ$34</f>
        <v/>
      </c>
      <c r="BB9" s="143"/>
      <c r="BC9" s="266"/>
      <c r="BD9" s="142" t="str">
        <f>K!BC$34</f>
        <v/>
      </c>
      <c r="BE9" s="143"/>
      <c r="BF9" s="266"/>
      <c r="BG9" s="142" t="str">
        <f>K!BF$34</f>
        <v/>
      </c>
      <c r="BH9" s="143"/>
      <c r="BI9" s="174"/>
      <c r="BJ9" s="173" t="str">
        <f>K!BI$34</f>
        <v/>
      </c>
      <c r="BK9" s="174"/>
      <c r="BL9" s="138">
        <f t="shared" si="0"/>
        <v>1</v>
      </c>
      <c r="BM9" s="138" t="b">
        <f t="shared" si="1"/>
        <v>0</v>
      </c>
      <c r="BN9" s="130">
        <f t="shared" si="2"/>
        <v>1</v>
      </c>
      <c r="BO9" s="130">
        <f>IF(AND(BP9=20,Список!K8=1),1,0)</f>
        <v>1</v>
      </c>
      <c r="BP9" s="130">
        <f t="shared" si="60"/>
        <v>20</v>
      </c>
      <c r="BQ9" s="130">
        <f t="shared" si="61"/>
        <v>1</v>
      </c>
      <c r="BR9" s="130" t="b">
        <f t="shared" si="62"/>
        <v>0</v>
      </c>
      <c r="BS9" s="130" t="b">
        <f t="shared" si="63"/>
        <v>1</v>
      </c>
      <c r="BT9" s="130">
        <f t="shared" si="3"/>
        <v>1</v>
      </c>
      <c r="BU9" s="130" t="b">
        <f t="shared" si="4"/>
        <v>0</v>
      </c>
      <c r="BV9" s="130" t="b">
        <f t="shared" si="5"/>
        <v>1</v>
      </c>
      <c r="BW9" s="130">
        <f t="shared" si="6"/>
        <v>1</v>
      </c>
      <c r="BX9" s="130" t="b">
        <f t="shared" si="7"/>
        <v>0</v>
      </c>
      <c r="BY9" s="130" t="b">
        <f t="shared" si="8"/>
        <v>1</v>
      </c>
      <c r="BZ9" s="130">
        <f t="shared" si="9"/>
        <v>1</v>
      </c>
      <c r="CA9" s="130" t="b">
        <f t="shared" si="10"/>
        <v>0</v>
      </c>
      <c r="CB9" s="130" t="b">
        <f t="shared" si="11"/>
        <v>1</v>
      </c>
      <c r="CC9" s="130">
        <f t="shared" si="12"/>
        <v>1</v>
      </c>
      <c r="CD9" s="130" t="b">
        <f t="shared" si="13"/>
        <v>0</v>
      </c>
      <c r="CE9" s="130" t="b">
        <f t="shared" si="14"/>
        <v>1</v>
      </c>
      <c r="CF9" s="130">
        <f t="shared" si="15"/>
        <v>1</v>
      </c>
      <c r="CG9" s="130" t="b">
        <f t="shared" si="16"/>
        <v>0</v>
      </c>
      <c r="CH9" s="130" t="b">
        <f t="shared" si="17"/>
        <v>1</v>
      </c>
      <c r="CI9" s="130">
        <f t="shared" si="18"/>
        <v>1</v>
      </c>
      <c r="CJ9" s="130" t="b">
        <f t="shared" si="19"/>
        <v>0</v>
      </c>
      <c r="CK9" s="130" t="b">
        <f t="shared" si="20"/>
        <v>1</v>
      </c>
      <c r="CL9" s="130">
        <f t="shared" si="21"/>
        <v>1</v>
      </c>
      <c r="CM9" s="130" t="b">
        <f t="shared" si="22"/>
        <v>0</v>
      </c>
      <c r="CN9" s="130" t="b">
        <f t="shared" si="23"/>
        <v>1</v>
      </c>
      <c r="CO9" s="130">
        <f t="shared" si="24"/>
        <v>1</v>
      </c>
      <c r="CP9" s="130" t="b">
        <f t="shared" si="25"/>
        <v>1</v>
      </c>
      <c r="CQ9" s="130" t="b">
        <f t="shared" si="26"/>
        <v>1</v>
      </c>
      <c r="CR9" s="130">
        <f t="shared" si="27"/>
        <v>1</v>
      </c>
      <c r="CS9" s="130" t="b">
        <f t="shared" si="28"/>
        <v>1</v>
      </c>
      <c r="CT9" s="130" t="b">
        <f t="shared" si="29"/>
        <v>1</v>
      </c>
      <c r="CU9" s="130">
        <f t="shared" si="30"/>
        <v>1</v>
      </c>
      <c r="CV9" s="130" t="b">
        <f t="shared" si="31"/>
        <v>1</v>
      </c>
      <c r="CW9" s="130" t="b">
        <f t="shared" si="32"/>
        <v>1</v>
      </c>
      <c r="CX9" s="130">
        <f t="shared" si="33"/>
        <v>1</v>
      </c>
      <c r="CY9" s="130" t="b">
        <f t="shared" si="34"/>
        <v>1</v>
      </c>
      <c r="CZ9" s="130" t="b">
        <f t="shared" si="35"/>
        <v>1</v>
      </c>
      <c r="DA9" s="130">
        <f t="shared" si="36"/>
        <v>1</v>
      </c>
      <c r="DB9" s="130" t="b">
        <f t="shared" si="37"/>
        <v>1</v>
      </c>
      <c r="DC9" s="130" t="b">
        <f t="shared" si="38"/>
        <v>1</v>
      </c>
      <c r="DD9" s="130">
        <f t="shared" si="39"/>
        <v>1</v>
      </c>
      <c r="DE9" s="130" t="b">
        <f t="shared" si="40"/>
        <v>1</v>
      </c>
      <c r="DF9" s="130" t="b">
        <f t="shared" si="41"/>
        <v>1</v>
      </c>
      <c r="DG9" s="130">
        <f t="shared" si="42"/>
        <v>1</v>
      </c>
      <c r="DH9" s="130" t="b">
        <f t="shared" si="43"/>
        <v>1</v>
      </c>
      <c r="DI9" s="130" t="b">
        <f t="shared" si="44"/>
        <v>1</v>
      </c>
      <c r="DJ9" s="130">
        <f t="shared" si="45"/>
        <v>1</v>
      </c>
      <c r="DK9" s="130" t="b">
        <f t="shared" si="46"/>
        <v>1</v>
      </c>
      <c r="DL9" s="130" t="b">
        <f t="shared" si="47"/>
        <v>1</v>
      </c>
      <c r="DM9" s="130">
        <f t="shared" si="48"/>
        <v>1</v>
      </c>
      <c r="DN9" s="130" t="b">
        <f t="shared" si="49"/>
        <v>1</v>
      </c>
      <c r="DO9" s="130" t="b">
        <f t="shared" si="50"/>
        <v>1</v>
      </c>
      <c r="DP9" s="130">
        <f t="shared" si="51"/>
        <v>1</v>
      </c>
      <c r="DQ9" s="130" t="b">
        <f t="shared" si="52"/>
        <v>1</v>
      </c>
      <c r="DR9" s="130" t="b">
        <f t="shared" si="53"/>
        <v>1</v>
      </c>
      <c r="DS9" s="130">
        <f t="shared" si="54"/>
        <v>1</v>
      </c>
      <c r="DT9" s="130" t="b">
        <f t="shared" si="55"/>
        <v>1</v>
      </c>
      <c r="DU9" s="130" t="b">
        <f t="shared" si="56"/>
        <v>1</v>
      </c>
      <c r="DV9" s="130">
        <f t="shared" si="57"/>
        <v>1</v>
      </c>
      <c r="DW9" s="130" t="b">
        <f t="shared" si="58"/>
        <v>1</v>
      </c>
      <c r="DX9" s="130" t="b">
        <f t="shared" si="59"/>
        <v>1</v>
      </c>
      <c r="IV9" s="169"/>
    </row>
    <row r="10" spans="1:256" ht="15.75" customHeight="1" x14ac:dyDescent="0.2">
      <c r="B10" s="55">
        <v>4</v>
      </c>
      <c r="C10" s="56" t="str">
        <f>IF(ISBLANK(Список!B9),"",IF(Список!K9=0,"Укажите вариант",Список!B9))</f>
        <v>Басова Валерия</v>
      </c>
      <c r="D10" s="126">
        <v>-8.8800000000000008</v>
      </c>
      <c r="E10" s="142" t="str">
        <f>K!D$34</f>
        <v/>
      </c>
      <c r="F10" s="143"/>
      <c r="G10" s="126">
        <v>450</v>
      </c>
      <c r="H10" s="142" t="str">
        <f>K!G$34</f>
        <v/>
      </c>
      <c r="I10" s="143"/>
      <c r="J10" s="126">
        <v>36</v>
      </c>
      <c r="K10" s="142" t="str">
        <f>K!J$34</f>
        <v/>
      </c>
      <c r="L10" s="143"/>
      <c r="M10" s="126">
        <v>-50</v>
      </c>
      <c r="N10" s="142" t="str">
        <f>K!M$34</f>
        <v/>
      </c>
      <c r="O10" s="143"/>
      <c r="P10" s="126">
        <v>-11.1</v>
      </c>
      <c r="Q10" s="142" t="str">
        <f>K!P$34</f>
        <v/>
      </c>
      <c r="R10" s="143"/>
      <c r="S10" s="126">
        <v>39</v>
      </c>
      <c r="T10" s="142" t="str">
        <f>K!S$34</f>
        <v/>
      </c>
      <c r="U10" s="143"/>
      <c r="V10" s="126">
        <v>20</v>
      </c>
      <c r="W10" s="142" t="str">
        <f>K!V$34</f>
        <v/>
      </c>
      <c r="X10" s="143"/>
      <c r="Y10" s="126" t="s">
        <v>97</v>
      </c>
      <c r="Z10" s="142" t="str">
        <f>K!Y$34</f>
        <v/>
      </c>
      <c r="AA10" s="143"/>
      <c r="AB10" s="266"/>
      <c r="AC10" s="142" t="str">
        <f>K!AB$34</f>
        <v/>
      </c>
      <c r="AD10" s="143"/>
      <c r="AE10" s="266"/>
      <c r="AF10" s="142" t="str">
        <f>K!AE$34</f>
        <v/>
      </c>
      <c r="AG10" s="143"/>
      <c r="AH10" s="266"/>
      <c r="AI10" s="142" t="str">
        <f>K!AH$34</f>
        <v/>
      </c>
      <c r="AJ10" s="143"/>
      <c r="AK10" s="266"/>
      <c r="AL10" s="142" t="str">
        <f>K!AK$34</f>
        <v/>
      </c>
      <c r="AM10" s="143"/>
      <c r="AN10" s="266"/>
      <c r="AO10" s="142" t="str">
        <f>K!AN$34</f>
        <v/>
      </c>
      <c r="AP10" s="143"/>
      <c r="AQ10" s="266"/>
      <c r="AR10" s="142" t="str">
        <f>K!AQ$34</f>
        <v/>
      </c>
      <c r="AS10" s="143"/>
      <c r="AT10" s="174"/>
      <c r="AU10" s="173" t="str">
        <f>K!AT$34</f>
        <v/>
      </c>
      <c r="AV10" s="174"/>
      <c r="AW10" s="267"/>
      <c r="AX10" s="142" t="str">
        <f>K!AW$34</f>
        <v/>
      </c>
      <c r="AY10" s="143"/>
      <c r="AZ10" s="266"/>
      <c r="BA10" s="142" t="str">
        <f>K!AZ$34</f>
        <v/>
      </c>
      <c r="BB10" s="143"/>
      <c r="BC10" s="266"/>
      <c r="BD10" s="142" t="str">
        <f>K!BC$34</f>
        <v/>
      </c>
      <c r="BE10" s="143"/>
      <c r="BF10" s="266"/>
      <c r="BG10" s="142" t="str">
        <f>K!BF$34</f>
        <v/>
      </c>
      <c r="BH10" s="143"/>
      <c r="BI10" s="174"/>
      <c r="BJ10" s="173" t="str">
        <f>K!BI$34</f>
        <v/>
      </c>
      <c r="BK10" s="174"/>
      <c r="BL10" s="138">
        <f t="shared" si="0"/>
        <v>1</v>
      </c>
      <c r="BM10" s="138" t="b">
        <f t="shared" si="1"/>
        <v>0</v>
      </c>
      <c r="BN10" s="130">
        <f t="shared" si="2"/>
        <v>1</v>
      </c>
      <c r="BO10" s="130">
        <f>IF(AND(BP10=20,Список!K9=1),1,0)</f>
        <v>1</v>
      </c>
      <c r="BP10" s="130">
        <f t="shared" si="60"/>
        <v>20</v>
      </c>
      <c r="BQ10" s="130">
        <f t="shared" si="61"/>
        <v>1</v>
      </c>
      <c r="BR10" s="130" t="b">
        <f t="shared" si="62"/>
        <v>0</v>
      </c>
      <c r="BS10" s="130" t="b">
        <f t="shared" si="63"/>
        <v>1</v>
      </c>
      <c r="BT10" s="130">
        <f t="shared" si="3"/>
        <v>1</v>
      </c>
      <c r="BU10" s="130" t="b">
        <f t="shared" si="4"/>
        <v>0</v>
      </c>
      <c r="BV10" s="130" t="b">
        <f t="shared" si="5"/>
        <v>1</v>
      </c>
      <c r="BW10" s="130">
        <f t="shared" si="6"/>
        <v>1</v>
      </c>
      <c r="BX10" s="130" t="b">
        <f t="shared" si="7"/>
        <v>0</v>
      </c>
      <c r="BY10" s="130" t="b">
        <f t="shared" si="8"/>
        <v>1</v>
      </c>
      <c r="BZ10" s="130">
        <f t="shared" si="9"/>
        <v>1</v>
      </c>
      <c r="CA10" s="130" t="b">
        <f t="shared" si="10"/>
        <v>0</v>
      </c>
      <c r="CB10" s="130" t="b">
        <f t="shared" si="11"/>
        <v>1</v>
      </c>
      <c r="CC10" s="130">
        <f t="shared" si="12"/>
        <v>1</v>
      </c>
      <c r="CD10" s="130" t="b">
        <f t="shared" si="13"/>
        <v>0</v>
      </c>
      <c r="CE10" s="130" t="b">
        <f t="shared" si="14"/>
        <v>1</v>
      </c>
      <c r="CF10" s="130">
        <f t="shared" si="15"/>
        <v>1</v>
      </c>
      <c r="CG10" s="130" t="b">
        <f t="shared" si="16"/>
        <v>0</v>
      </c>
      <c r="CH10" s="130" t="b">
        <f t="shared" si="17"/>
        <v>1</v>
      </c>
      <c r="CI10" s="130">
        <f t="shared" si="18"/>
        <v>1</v>
      </c>
      <c r="CJ10" s="130" t="b">
        <f t="shared" si="19"/>
        <v>0</v>
      </c>
      <c r="CK10" s="130" t="b">
        <f t="shared" si="20"/>
        <v>1</v>
      </c>
      <c r="CL10" s="130">
        <f t="shared" si="21"/>
        <v>1</v>
      </c>
      <c r="CM10" s="130" t="b">
        <f t="shared" si="22"/>
        <v>0</v>
      </c>
      <c r="CN10" s="130" t="b">
        <f t="shared" si="23"/>
        <v>1</v>
      </c>
      <c r="CO10" s="130">
        <f t="shared" si="24"/>
        <v>1</v>
      </c>
      <c r="CP10" s="130" t="b">
        <f t="shared" si="25"/>
        <v>1</v>
      </c>
      <c r="CQ10" s="130" t="b">
        <f t="shared" si="26"/>
        <v>1</v>
      </c>
      <c r="CR10" s="130">
        <f t="shared" si="27"/>
        <v>1</v>
      </c>
      <c r="CS10" s="130" t="b">
        <f t="shared" si="28"/>
        <v>1</v>
      </c>
      <c r="CT10" s="130" t="b">
        <f t="shared" si="29"/>
        <v>1</v>
      </c>
      <c r="CU10" s="130">
        <f t="shared" si="30"/>
        <v>1</v>
      </c>
      <c r="CV10" s="130" t="b">
        <f t="shared" si="31"/>
        <v>1</v>
      </c>
      <c r="CW10" s="130" t="b">
        <f t="shared" si="32"/>
        <v>1</v>
      </c>
      <c r="CX10" s="130">
        <f t="shared" si="33"/>
        <v>1</v>
      </c>
      <c r="CY10" s="130" t="b">
        <f t="shared" si="34"/>
        <v>1</v>
      </c>
      <c r="CZ10" s="130" t="b">
        <f t="shared" si="35"/>
        <v>1</v>
      </c>
      <c r="DA10" s="130">
        <f t="shared" si="36"/>
        <v>1</v>
      </c>
      <c r="DB10" s="130" t="b">
        <f t="shared" si="37"/>
        <v>1</v>
      </c>
      <c r="DC10" s="130" t="b">
        <f t="shared" si="38"/>
        <v>1</v>
      </c>
      <c r="DD10" s="130">
        <f t="shared" si="39"/>
        <v>1</v>
      </c>
      <c r="DE10" s="130" t="b">
        <f t="shared" si="40"/>
        <v>1</v>
      </c>
      <c r="DF10" s="130" t="b">
        <f t="shared" si="41"/>
        <v>1</v>
      </c>
      <c r="DG10" s="130">
        <f t="shared" si="42"/>
        <v>1</v>
      </c>
      <c r="DH10" s="130" t="b">
        <f t="shared" si="43"/>
        <v>1</v>
      </c>
      <c r="DI10" s="130" t="b">
        <f t="shared" si="44"/>
        <v>1</v>
      </c>
      <c r="DJ10" s="130">
        <f t="shared" si="45"/>
        <v>1</v>
      </c>
      <c r="DK10" s="130" t="b">
        <f t="shared" si="46"/>
        <v>1</v>
      </c>
      <c r="DL10" s="130" t="b">
        <f t="shared" si="47"/>
        <v>1</v>
      </c>
      <c r="DM10" s="130">
        <f t="shared" si="48"/>
        <v>1</v>
      </c>
      <c r="DN10" s="130" t="b">
        <f t="shared" si="49"/>
        <v>1</v>
      </c>
      <c r="DO10" s="130" t="b">
        <f t="shared" si="50"/>
        <v>1</v>
      </c>
      <c r="DP10" s="130">
        <f t="shared" si="51"/>
        <v>1</v>
      </c>
      <c r="DQ10" s="130" t="b">
        <f t="shared" si="52"/>
        <v>1</v>
      </c>
      <c r="DR10" s="130" t="b">
        <f t="shared" si="53"/>
        <v>1</v>
      </c>
      <c r="DS10" s="130">
        <f t="shared" si="54"/>
        <v>1</v>
      </c>
      <c r="DT10" s="130" t="b">
        <f t="shared" si="55"/>
        <v>1</v>
      </c>
      <c r="DU10" s="130" t="b">
        <f t="shared" si="56"/>
        <v>1</v>
      </c>
      <c r="DV10" s="130">
        <f t="shared" si="57"/>
        <v>1</v>
      </c>
      <c r="DW10" s="130" t="b">
        <f t="shared" si="58"/>
        <v>1</v>
      </c>
      <c r="DX10" s="130" t="b">
        <f t="shared" si="59"/>
        <v>1</v>
      </c>
      <c r="IV10" s="169"/>
    </row>
    <row r="11" spans="1:256" ht="15.75" customHeight="1" x14ac:dyDescent="0.2">
      <c r="B11" s="55">
        <v>5</v>
      </c>
      <c r="C11" s="56" t="str">
        <f>IF(ISBLANK(Список!B10),"",IF(Список!K10=0,"Укажите вариант",Список!B10))</f>
        <v>Дарвых Павел</v>
      </c>
      <c r="D11" s="126">
        <v>-8.8800000000000008</v>
      </c>
      <c r="E11" s="142" t="str">
        <f>K!D$34</f>
        <v/>
      </c>
      <c r="F11" s="143"/>
      <c r="G11" s="126">
        <v>450</v>
      </c>
      <c r="H11" s="142" t="str">
        <f>K!G$34</f>
        <v/>
      </c>
      <c r="I11" s="143"/>
      <c r="J11" s="126">
        <v>36</v>
      </c>
      <c r="K11" s="142" t="str">
        <f>K!J$34</f>
        <v/>
      </c>
      <c r="L11" s="143"/>
      <c r="M11" s="126">
        <v>-50</v>
      </c>
      <c r="N11" s="142" t="str">
        <f>K!M$34</f>
        <v/>
      </c>
      <c r="O11" s="143"/>
      <c r="P11" s="126">
        <v>-11.1</v>
      </c>
      <c r="Q11" s="142" t="str">
        <f>K!P$34</f>
        <v/>
      </c>
      <c r="R11" s="143"/>
      <c r="S11" s="126">
        <v>39</v>
      </c>
      <c r="T11" s="142" t="str">
        <f>K!S$34</f>
        <v/>
      </c>
      <c r="U11" s="143"/>
      <c r="V11" s="126">
        <v>20</v>
      </c>
      <c r="W11" s="142" t="str">
        <f>K!V$34</f>
        <v/>
      </c>
      <c r="X11" s="143"/>
      <c r="Y11" s="126">
        <v>46</v>
      </c>
      <c r="Z11" s="142" t="str">
        <f>K!Y$34</f>
        <v/>
      </c>
      <c r="AA11" s="143"/>
      <c r="AB11" s="266"/>
      <c r="AC11" s="142" t="str">
        <f>K!AB$34</f>
        <v/>
      </c>
      <c r="AD11" s="143"/>
      <c r="AE11" s="266"/>
      <c r="AF11" s="142" t="str">
        <f>K!AE$34</f>
        <v/>
      </c>
      <c r="AG11" s="143"/>
      <c r="AH11" s="266"/>
      <c r="AI11" s="142" t="str">
        <f>K!AH$34</f>
        <v/>
      </c>
      <c r="AJ11" s="143"/>
      <c r="AK11" s="266"/>
      <c r="AL11" s="142" t="str">
        <f>K!AK$34</f>
        <v/>
      </c>
      <c r="AM11" s="143"/>
      <c r="AN11" s="266"/>
      <c r="AO11" s="142" t="str">
        <f>K!AN$34</f>
        <v/>
      </c>
      <c r="AP11" s="143"/>
      <c r="AQ11" s="266"/>
      <c r="AR11" s="142" t="str">
        <f>K!AQ$34</f>
        <v/>
      </c>
      <c r="AS11" s="143"/>
      <c r="AT11" s="174"/>
      <c r="AU11" s="173" t="str">
        <f>K!AT$34</f>
        <v/>
      </c>
      <c r="AV11" s="174"/>
      <c r="AW11" s="267"/>
      <c r="AX11" s="142" t="str">
        <f>K!AW$34</f>
        <v/>
      </c>
      <c r="AY11" s="143"/>
      <c r="AZ11" s="266"/>
      <c r="BA11" s="142" t="str">
        <f>K!AZ$34</f>
        <v/>
      </c>
      <c r="BB11" s="143"/>
      <c r="BC11" s="266"/>
      <c r="BD11" s="142" t="str">
        <f>K!BC$34</f>
        <v/>
      </c>
      <c r="BE11" s="143"/>
      <c r="BF11" s="266"/>
      <c r="BG11" s="142" t="str">
        <f>K!BF$34</f>
        <v/>
      </c>
      <c r="BH11" s="143"/>
      <c r="BI11" s="174"/>
      <c r="BJ11" s="173" t="str">
        <f>K!BI$34</f>
        <v/>
      </c>
      <c r="BK11" s="174"/>
      <c r="BL11" s="138">
        <f t="shared" si="0"/>
        <v>1</v>
      </c>
      <c r="BM11" s="138" t="b">
        <f t="shared" si="1"/>
        <v>0</v>
      </c>
      <c r="BN11" s="130">
        <f t="shared" si="2"/>
        <v>1</v>
      </c>
      <c r="BO11" s="130">
        <f>IF(AND(BP11=20,Список!K10=1),1,0)</f>
        <v>1</v>
      </c>
      <c r="BP11" s="130">
        <f t="shared" si="60"/>
        <v>20</v>
      </c>
      <c r="BQ11" s="130">
        <f t="shared" si="61"/>
        <v>1</v>
      </c>
      <c r="BR11" s="130" t="b">
        <f t="shared" si="62"/>
        <v>0</v>
      </c>
      <c r="BS11" s="130" t="b">
        <f t="shared" si="63"/>
        <v>1</v>
      </c>
      <c r="BT11" s="130">
        <f t="shared" si="3"/>
        <v>1</v>
      </c>
      <c r="BU11" s="130" t="b">
        <f t="shared" si="4"/>
        <v>0</v>
      </c>
      <c r="BV11" s="130" t="b">
        <f t="shared" si="5"/>
        <v>1</v>
      </c>
      <c r="BW11" s="130">
        <f t="shared" si="6"/>
        <v>1</v>
      </c>
      <c r="BX11" s="130" t="b">
        <f t="shared" si="7"/>
        <v>0</v>
      </c>
      <c r="BY11" s="130" t="b">
        <f t="shared" si="8"/>
        <v>1</v>
      </c>
      <c r="BZ11" s="130">
        <f t="shared" si="9"/>
        <v>1</v>
      </c>
      <c r="CA11" s="130" t="b">
        <f t="shared" si="10"/>
        <v>0</v>
      </c>
      <c r="CB11" s="130" t="b">
        <f t="shared" si="11"/>
        <v>1</v>
      </c>
      <c r="CC11" s="130">
        <f t="shared" si="12"/>
        <v>1</v>
      </c>
      <c r="CD11" s="130" t="b">
        <f t="shared" si="13"/>
        <v>0</v>
      </c>
      <c r="CE11" s="130" t="b">
        <f t="shared" si="14"/>
        <v>1</v>
      </c>
      <c r="CF11" s="130">
        <f t="shared" si="15"/>
        <v>1</v>
      </c>
      <c r="CG11" s="130" t="b">
        <f t="shared" si="16"/>
        <v>0</v>
      </c>
      <c r="CH11" s="130" t="b">
        <f t="shared" si="17"/>
        <v>1</v>
      </c>
      <c r="CI11" s="130">
        <f t="shared" si="18"/>
        <v>1</v>
      </c>
      <c r="CJ11" s="130" t="b">
        <f t="shared" si="19"/>
        <v>0</v>
      </c>
      <c r="CK11" s="130" t="b">
        <f t="shared" si="20"/>
        <v>1</v>
      </c>
      <c r="CL11" s="130">
        <f t="shared" si="21"/>
        <v>1</v>
      </c>
      <c r="CM11" s="130" t="b">
        <f t="shared" si="22"/>
        <v>0</v>
      </c>
      <c r="CN11" s="130" t="b">
        <f t="shared" si="23"/>
        <v>1</v>
      </c>
      <c r="CO11" s="130">
        <f t="shared" si="24"/>
        <v>1</v>
      </c>
      <c r="CP11" s="130" t="b">
        <f t="shared" si="25"/>
        <v>1</v>
      </c>
      <c r="CQ11" s="130" t="b">
        <f t="shared" si="26"/>
        <v>1</v>
      </c>
      <c r="CR11" s="130">
        <f t="shared" si="27"/>
        <v>1</v>
      </c>
      <c r="CS11" s="130" t="b">
        <f t="shared" si="28"/>
        <v>1</v>
      </c>
      <c r="CT11" s="130" t="b">
        <f t="shared" si="29"/>
        <v>1</v>
      </c>
      <c r="CU11" s="130">
        <f t="shared" si="30"/>
        <v>1</v>
      </c>
      <c r="CV11" s="130" t="b">
        <f t="shared" si="31"/>
        <v>1</v>
      </c>
      <c r="CW11" s="130" t="b">
        <f t="shared" si="32"/>
        <v>1</v>
      </c>
      <c r="CX11" s="130">
        <f t="shared" si="33"/>
        <v>1</v>
      </c>
      <c r="CY11" s="130" t="b">
        <f t="shared" si="34"/>
        <v>1</v>
      </c>
      <c r="CZ11" s="130" t="b">
        <f t="shared" si="35"/>
        <v>1</v>
      </c>
      <c r="DA11" s="130">
        <f t="shared" si="36"/>
        <v>1</v>
      </c>
      <c r="DB11" s="130" t="b">
        <f t="shared" si="37"/>
        <v>1</v>
      </c>
      <c r="DC11" s="130" t="b">
        <f t="shared" si="38"/>
        <v>1</v>
      </c>
      <c r="DD11" s="130">
        <f t="shared" si="39"/>
        <v>1</v>
      </c>
      <c r="DE11" s="130" t="b">
        <f t="shared" si="40"/>
        <v>1</v>
      </c>
      <c r="DF11" s="130" t="b">
        <f t="shared" si="41"/>
        <v>1</v>
      </c>
      <c r="DG11" s="130">
        <f t="shared" si="42"/>
        <v>1</v>
      </c>
      <c r="DH11" s="130" t="b">
        <f t="shared" si="43"/>
        <v>1</v>
      </c>
      <c r="DI11" s="130" t="b">
        <f t="shared" si="44"/>
        <v>1</v>
      </c>
      <c r="DJ11" s="130">
        <f t="shared" si="45"/>
        <v>1</v>
      </c>
      <c r="DK11" s="130" t="b">
        <f t="shared" si="46"/>
        <v>1</v>
      </c>
      <c r="DL11" s="130" t="b">
        <f t="shared" si="47"/>
        <v>1</v>
      </c>
      <c r="DM11" s="130">
        <f t="shared" si="48"/>
        <v>1</v>
      </c>
      <c r="DN11" s="130" t="b">
        <f t="shared" si="49"/>
        <v>1</v>
      </c>
      <c r="DO11" s="130" t="b">
        <f t="shared" si="50"/>
        <v>1</v>
      </c>
      <c r="DP11" s="130">
        <f t="shared" si="51"/>
        <v>1</v>
      </c>
      <c r="DQ11" s="130" t="b">
        <f t="shared" si="52"/>
        <v>1</v>
      </c>
      <c r="DR11" s="130" t="b">
        <f t="shared" si="53"/>
        <v>1</v>
      </c>
      <c r="DS11" s="130">
        <f t="shared" si="54"/>
        <v>1</v>
      </c>
      <c r="DT11" s="130" t="b">
        <f t="shared" si="55"/>
        <v>1</v>
      </c>
      <c r="DU11" s="130" t="b">
        <f t="shared" si="56"/>
        <v>1</v>
      </c>
      <c r="DV11" s="130">
        <f t="shared" si="57"/>
        <v>1</v>
      </c>
      <c r="DW11" s="130" t="b">
        <f t="shared" si="58"/>
        <v>1</v>
      </c>
      <c r="DX11" s="130" t="b">
        <f t="shared" si="59"/>
        <v>1</v>
      </c>
      <c r="IV11" s="169"/>
    </row>
    <row r="12" spans="1:256" ht="15.75" customHeight="1" x14ac:dyDescent="0.2">
      <c r="B12" s="55">
        <v>6</v>
      </c>
      <c r="C12" s="56" t="str">
        <f>IF(ISBLANK(Список!B11),"",IF(Список!K11=0,"Укажите вариант",Список!B11))</f>
        <v xml:space="preserve">Панов Станислав </v>
      </c>
      <c r="D12" s="126">
        <v>-8.8800000000000008</v>
      </c>
      <c r="E12" s="142" t="str">
        <f>K!D$34</f>
        <v/>
      </c>
      <c r="F12" s="143"/>
      <c r="G12" s="126">
        <v>450</v>
      </c>
      <c r="H12" s="142" t="str">
        <f>K!G$34</f>
        <v/>
      </c>
      <c r="I12" s="143"/>
      <c r="J12" s="126" t="s">
        <v>97</v>
      </c>
      <c r="K12" s="142" t="str">
        <f>K!J$34</f>
        <v/>
      </c>
      <c r="L12" s="143"/>
      <c r="M12" s="126">
        <v>-50</v>
      </c>
      <c r="N12" s="142" t="str">
        <f>K!M$34</f>
        <v/>
      </c>
      <c r="O12" s="143"/>
      <c r="P12" s="126">
        <v>-11.1</v>
      </c>
      <c r="Q12" s="142" t="str">
        <f>K!P$34</f>
        <v/>
      </c>
      <c r="R12" s="143"/>
      <c r="S12" s="126">
        <v>39</v>
      </c>
      <c r="T12" s="142" t="str">
        <f>K!S$34</f>
        <v/>
      </c>
      <c r="U12" s="143"/>
      <c r="V12" s="126">
        <v>25</v>
      </c>
      <c r="W12" s="142" t="str">
        <f>K!V$34</f>
        <v/>
      </c>
      <c r="X12" s="143"/>
      <c r="Y12" s="126" t="s">
        <v>97</v>
      </c>
      <c r="Z12" s="142" t="str">
        <f>K!Y$34</f>
        <v/>
      </c>
      <c r="AA12" s="143"/>
      <c r="AB12" s="266"/>
      <c r="AC12" s="142" t="str">
        <f>K!AB$34</f>
        <v/>
      </c>
      <c r="AD12" s="143"/>
      <c r="AE12" s="266"/>
      <c r="AF12" s="142" t="str">
        <f>K!AE$34</f>
        <v/>
      </c>
      <c r="AG12" s="143"/>
      <c r="AH12" s="266"/>
      <c r="AI12" s="142" t="str">
        <f>K!AH$34</f>
        <v/>
      </c>
      <c r="AJ12" s="143"/>
      <c r="AK12" s="266"/>
      <c r="AL12" s="142" t="str">
        <f>K!AK$34</f>
        <v/>
      </c>
      <c r="AM12" s="143"/>
      <c r="AN12" s="266"/>
      <c r="AO12" s="142" t="str">
        <f>K!AN$34</f>
        <v/>
      </c>
      <c r="AP12" s="143"/>
      <c r="AQ12" s="266"/>
      <c r="AR12" s="142" t="str">
        <f>K!AQ$34</f>
        <v/>
      </c>
      <c r="AS12" s="143"/>
      <c r="AT12" s="174"/>
      <c r="AU12" s="173" t="str">
        <f>K!AT$34</f>
        <v/>
      </c>
      <c r="AV12" s="174"/>
      <c r="AW12" s="267"/>
      <c r="AX12" s="142" t="str">
        <f>K!AW$34</f>
        <v/>
      </c>
      <c r="AY12" s="143"/>
      <c r="AZ12" s="266"/>
      <c r="BA12" s="142" t="str">
        <f>K!AZ$34</f>
        <v/>
      </c>
      <c r="BB12" s="143"/>
      <c r="BC12" s="266"/>
      <c r="BD12" s="142" t="str">
        <f>K!BC$34</f>
        <v/>
      </c>
      <c r="BE12" s="143"/>
      <c r="BF12" s="266"/>
      <c r="BG12" s="142" t="str">
        <f>K!BF$34</f>
        <v/>
      </c>
      <c r="BH12" s="143"/>
      <c r="BI12" s="174"/>
      <c r="BJ12" s="173" t="str">
        <f>K!BI$34</f>
        <v/>
      </c>
      <c r="BK12" s="174"/>
      <c r="BL12" s="138">
        <f t="shared" si="0"/>
        <v>1</v>
      </c>
      <c r="BM12" s="138" t="b">
        <f t="shared" si="1"/>
        <v>0</v>
      </c>
      <c r="BN12" s="130">
        <f t="shared" si="2"/>
        <v>1</v>
      </c>
      <c r="BO12" s="130">
        <f>IF(AND(BP12=20,Список!K11=1),1,0)</f>
        <v>1</v>
      </c>
      <c r="BP12" s="130">
        <f t="shared" si="60"/>
        <v>20</v>
      </c>
      <c r="BQ12" s="130">
        <f t="shared" si="61"/>
        <v>1</v>
      </c>
      <c r="BR12" s="130" t="b">
        <f t="shared" si="62"/>
        <v>0</v>
      </c>
      <c r="BS12" s="130" t="b">
        <f t="shared" si="63"/>
        <v>1</v>
      </c>
      <c r="BT12" s="130">
        <f t="shared" si="3"/>
        <v>1</v>
      </c>
      <c r="BU12" s="130" t="b">
        <f t="shared" si="4"/>
        <v>0</v>
      </c>
      <c r="BV12" s="130" t="b">
        <f t="shared" si="5"/>
        <v>1</v>
      </c>
      <c r="BW12" s="130">
        <f t="shared" si="6"/>
        <v>1</v>
      </c>
      <c r="BX12" s="130" t="b">
        <f t="shared" si="7"/>
        <v>0</v>
      </c>
      <c r="BY12" s="130" t="b">
        <f t="shared" si="8"/>
        <v>1</v>
      </c>
      <c r="BZ12" s="130">
        <f t="shared" si="9"/>
        <v>1</v>
      </c>
      <c r="CA12" s="130" t="b">
        <f t="shared" si="10"/>
        <v>0</v>
      </c>
      <c r="CB12" s="130" t="b">
        <f t="shared" si="11"/>
        <v>1</v>
      </c>
      <c r="CC12" s="130">
        <f t="shared" si="12"/>
        <v>1</v>
      </c>
      <c r="CD12" s="130" t="b">
        <f t="shared" si="13"/>
        <v>0</v>
      </c>
      <c r="CE12" s="130" t="b">
        <f t="shared" si="14"/>
        <v>1</v>
      </c>
      <c r="CF12" s="130">
        <f t="shared" si="15"/>
        <v>1</v>
      </c>
      <c r="CG12" s="130" t="b">
        <f t="shared" si="16"/>
        <v>0</v>
      </c>
      <c r="CH12" s="130" t="b">
        <f t="shared" si="17"/>
        <v>1</v>
      </c>
      <c r="CI12" s="130">
        <f t="shared" si="18"/>
        <v>1</v>
      </c>
      <c r="CJ12" s="130" t="b">
        <f t="shared" si="19"/>
        <v>0</v>
      </c>
      <c r="CK12" s="130" t="b">
        <f t="shared" si="20"/>
        <v>1</v>
      </c>
      <c r="CL12" s="130">
        <f t="shared" si="21"/>
        <v>1</v>
      </c>
      <c r="CM12" s="130" t="b">
        <f t="shared" si="22"/>
        <v>0</v>
      </c>
      <c r="CN12" s="130" t="b">
        <f t="shared" si="23"/>
        <v>1</v>
      </c>
      <c r="CO12" s="130">
        <f t="shared" si="24"/>
        <v>1</v>
      </c>
      <c r="CP12" s="130" t="b">
        <f t="shared" si="25"/>
        <v>1</v>
      </c>
      <c r="CQ12" s="130" t="b">
        <f t="shared" si="26"/>
        <v>1</v>
      </c>
      <c r="CR12" s="130">
        <f t="shared" si="27"/>
        <v>1</v>
      </c>
      <c r="CS12" s="130" t="b">
        <f t="shared" si="28"/>
        <v>1</v>
      </c>
      <c r="CT12" s="130" t="b">
        <f t="shared" si="29"/>
        <v>1</v>
      </c>
      <c r="CU12" s="130">
        <f t="shared" si="30"/>
        <v>1</v>
      </c>
      <c r="CV12" s="130" t="b">
        <f t="shared" si="31"/>
        <v>1</v>
      </c>
      <c r="CW12" s="130" t="b">
        <f t="shared" si="32"/>
        <v>1</v>
      </c>
      <c r="CX12" s="130">
        <f t="shared" si="33"/>
        <v>1</v>
      </c>
      <c r="CY12" s="130" t="b">
        <f t="shared" si="34"/>
        <v>1</v>
      </c>
      <c r="CZ12" s="130" t="b">
        <f t="shared" si="35"/>
        <v>1</v>
      </c>
      <c r="DA12" s="130">
        <f t="shared" si="36"/>
        <v>1</v>
      </c>
      <c r="DB12" s="130" t="b">
        <f t="shared" si="37"/>
        <v>1</v>
      </c>
      <c r="DC12" s="130" t="b">
        <f t="shared" si="38"/>
        <v>1</v>
      </c>
      <c r="DD12" s="130">
        <f t="shared" si="39"/>
        <v>1</v>
      </c>
      <c r="DE12" s="130" t="b">
        <f t="shared" si="40"/>
        <v>1</v>
      </c>
      <c r="DF12" s="130" t="b">
        <f t="shared" si="41"/>
        <v>1</v>
      </c>
      <c r="DG12" s="130">
        <f t="shared" si="42"/>
        <v>1</v>
      </c>
      <c r="DH12" s="130" t="b">
        <f t="shared" si="43"/>
        <v>1</v>
      </c>
      <c r="DI12" s="130" t="b">
        <f t="shared" si="44"/>
        <v>1</v>
      </c>
      <c r="DJ12" s="130">
        <f t="shared" si="45"/>
        <v>1</v>
      </c>
      <c r="DK12" s="130" t="b">
        <f t="shared" si="46"/>
        <v>1</v>
      </c>
      <c r="DL12" s="130" t="b">
        <f t="shared" si="47"/>
        <v>1</v>
      </c>
      <c r="DM12" s="130">
        <f t="shared" si="48"/>
        <v>1</v>
      </c>
      <c r="DN12" s="130" t="b">
        <f t="shared" si="49"/>
        <v>1</v>
      </c>
      <c r="DO12" s="130" t="b">
        <f t="shared" si="50"/>
        <v>1</v>
      </c>
      <c r="DP12" s="130">
        <f t="shared" si="51"/>
        <v>1</v>
      </c>
      <c r="DQ12" s="130" t="b">
        <f t="shared" si="52"/>
        <v>1</v>
      </c>
      <c r="DR12" s="130" t="b">
        <f t="shared" si="53"/>
        <v>1</v>
      </c>
      <c r="DS12" s="130">
        <f t="shared" si="54"/>
        <v>1</v>
      </c>
      <c r="DT12" s="130" t="b">
        <f t="shared" si="55"/>
        <v>1</v>
      </c>
      <c r="DU12" s="130" t="b">
        <f t="shared" si="56"/>
        <v>1</v>
      </c>
      <c r="DV12" s="130">
        <f t="shared" si="57"/>
        <v>1</v>
      </c>
      <c r="DW12" s="130" t="b">
        <f t="shared" si="58"/>
        <v>1</v>
      </c>
      <c r="DX12" s="130" t="b">
        <f t="shared" si="59"/>
        <v>1</v>
      </c>
      <c r="IV12" s="169"/>
    </row>
    <row r="13" spans="1:256" ht="15.75" customHeight="1" x14ac:dyDescent="0.2">
      <c r="B13" s="55">
        <v>7</v>
      </c>
      <c r="C13" s="56" t="str">
        <f>IF(ISBLANK(Список!B12),"",IF(Список!K12=0,"Укажите вариант",Список!B12))</f>
        <v xml:space="preserve">Шурыгина Милена </v>
      </c>
      <c r="D13" s="126">
        <v>-3.45</v>
      </c>
      <c r="E13" s="142" t="str">
        <f>K!D$34</f>
        <v/>
      </c>
      <c r="F13" s="143"/>
      <c r="G13" s="126">
        <v>615</v>
      </c>
      <c r="H13" s="142" t="str">
        <f>K!G$34</f>
        <v/>
      </c>
      <c r="I13" s="143"/>
      <c r="J13" s="126">
        <v>42</v>
      </c>
      <c r="K13" s="142" t="str">
        <f>K!J$34</f>
        <v/>
      </c>
      <c r="L13" s="143"/>
      <c r="M13" s="126">
        <v>-100</v>
      </c>
      <c r="N13" s="142" t="str">
        <f>K!M$34</f>
        <v/>
      </c>
      <c r="O13" s="143"/>
      <c r="P13" s="126">
        <v>-17.7</v>
      </c>
      <c r="Q13" s="142" t="str">
        <f>K!P$34</f>
        <v/>
      </c>
      <c r="R13" s="143"/>
      <c r="S13" s="126">
        <v>41</v>
      </c>
      <c r="T13" s="142" t="str">
        <f>K!S$34</f>
        <v/>
      </c>
      <c r="U13" s="143"/>
      <c r="V13" s="126">
        <v>20</v>
      </c>
      <c r="W13" s="142" t="str">
        <f>K!V$34</f>
        <v/>
      </c>
      <c r="X13" s="143"/>
      <c r="Y13" s="126">
        <v>28</v>
      </c>
      <c r="Z13" s="142" t="str">
        <f>K!Y$34</f>
        <v/>
      </c>
      <c r="AA13" s="143"/>
      <c r="AB13" s="266"/>
      <c r="AC13" s="142" t="str">
        <f>K!AB$34</f>
        <v/>
      </c>
      <c r="AD13" s="143"/>
      <c r="AE13" s="266"/>
      <c r="AF13" s="142" t="str">
        <f>K!AE$34</f>
        <v/>
      </c>
      <c r="AG13" s="143"/>
      <c r="AH13" s="266"/>
      <c r="AI13" s="142" t="str">
        <f>K!AH$34</f>
        <v/>
      </c>
      <c r="AJ13" s="143"/>
      <c r="AK13" s="266"/>
      <c r="AL13" s="142" t="str">
        <f>K!AK$34</f>
        <v/>
      </c>
      <c r="AM13" s="143"/>
      <c r="AN13" s="266"/>
      <c r="AO13" s="142" t="str">
        <f>K!AN$34</f>
        <v/>
      </c>
      <c r="AP13" s="143"/>
      <c r="AQ13" s="266"/>
      <c r="AR13" s="142" t="str">
        <f>K!AQ$34</f>
        <v/>
      </c>
      <c r="AS13" s="143"/>
      <c r="AT13" s="174"/>
      <c r="AU13" s="173" t="str">
        <f>K!AT$34</f>
        <v/>
      </c>
      <c r="AV13" s="174"/>
      <c r="AW13" s="267"/>
      <c r="AX13" s="142" t="str">
        <f>K!AW$34</f>
        <v/>
      </c>
      <c r="AY13" s="143"/>
      <c r="AZ13" s="266"/>
      <c r="BA13" s="142" t="str">
        <f>K!AZ$34</f>
        <v/>
      </c>
      <c r="BB13" s="143"/>
      <c r="BC13" s="266"/>
      <c r="BD13" s="142" t="str">
        <f>K!BC$34</f>
        <v/>
      </c>
      <c r="BE13" s="143"/>
      <c r="BF13" s="266"/>
      <c r="BG13" s="142" t="str">
        <f>K!BF$34</f>
        <v/>
      </c>
      <c r="BH13" s="143"/>
      <c r="BI13" s="174"/>
      <c r="BJ13" s="173" t="str">
        <f>K!BI$34</f>
        <v/>
      </c>
      <c r="BK13" s="174"/>
      <c r="BL13" s="138">
        <f t="shared" ref="BL13:BL46" si="64">IF(AND(BN13=0,NOT(BM13)),0,1)</f>
        <v>1</v>
      </c>
      <c r="BM13" s="138" t="b">
        <f t="shared" si="1"/>
        <v>0</v>
      </c>
      <c r="BN13" s="130">
        <f t="shared" si="2"/>
        <v>1</v>
      </c>
      <c r="BO13" s="130">
        <f>IF(AND(BP13=20,Список!K12=1),1,0)</f>
        <v>1</v>
      </c>
      <c r="BP13" s="130">
        <f t="shared" si="60"/>
        <v>20</v>
      </c>
      <c r="BQ13" s="130">
        <f t="shared" si="61"/>
        <v>1</v>
      </c>
      <c r="BR13" s="130" t="b">
        <f t="shared" si="62"/>
        <v>0</v>
      </c>
      <c r="BS13" s="130" t="b">
        <f t="shared" si="63"/>
        <v>1</v>
      </c>
      <c r="BT13" s="130">
        <f t="shared" si="3"/>
        <v>1</v>
      </c>
      <c r="BU13" s="130" t="b">
        <f>ISBLANK(G13)</f>
        <v>0</v>
      </c>
      <c r="BV13" s="130" t="b">
        <f t="shared" si="5"/>
        <v>1</v>
      </c>
      <c r="BW13" s="130">
        <f t="shared" si="6"/>
        <v>1</v>
      </c>
      <c r="BX13" s="130" t="b">
        <f t="shared" si="7"/>
        <v>0</v>
      </c>
      <c r="BY13" s="130" t="b">
        <f t="shared" si="8"/>
        <v>1</v>
      </c>
      <c r="BZ13" s="130">
        <f t="shared" si="9"/>
        <v>1</v>
      </c>
      <c r="CA13" s="130" t="b">
        <f t="shared" si="10"/>
        <v>0</v>
      </c>
      <c r="CB13" s="130" t="b">
        <f t="shared" si="11"/>
        <v>1</v>
      </c>
      <c r="CC13" s="130">
        <f t="shared" si="12"/>
        <v>1</v>
      </c>
      <c r="CD13" s="130" t="b">
        <f t="shared" si="13"/>
        <v>0</v>
      </c>
      <c r="CE13" s="130" t="b">
        <f t="shared" si="14"/>
        <v>1</v>
      </c>
      <c r="CF13" s="130">
        <f t="shared" si="15"/>
        <v>1</v>
      </c>
      <c r="CG13" s="130" t="b">
        <f t="shared" si="16"/>
        <v>0</v>
      </c>
      <c r="CH13" s="130" t="b">
        <f t="shared" si="17"/>
        <v>1</v>
      </c>
      <c r="CI13" s="130">
        <f t="shared" si="18"/>
        <v>1</v>
      </c>
      <c r="CJ13" s="130" t="b">
        <f t="shared" si="19"/>
        <v>0</v>
      </c>
      <c r="CK13" s="130" t="b">
        <f t="shared" si="20"/>
        <v>1</v>
      </c>
      <c r="CL13" s="130">
        <f t="shared" si="21"/>
        <v>1</v>
      </c>
      <c r="CM13" s="130" t="b">
        <f t="shared" si="22"/>
        <v>0</v>
      </c>
      <c r="CN13" s="130" t="b">
        <f t="shared" si="23"/>
        <v>1</v>
      </c>
      <c r="CO13" s="130">
        <f t="shared" si="24"/>
        <v>1</v>
      </c>
      <c r="CP13" s="130" t="b">
        <f t="shared" si="25"/>
        <v>1</v>
      </c>
      <c r="CQ13" s="130" t="b">
        <f t="shared" si="26"/>
        <v>1</v>
      </c>
      <c r="CR13" s="130">
        <f t="shared" si="27"/>
        <v>1</v>
      </c>
      <c r="CS13" s="130" t="b">
        <f t="shared" si="28"/>
        <v>1</v>
      </c>
      <c r="CT13" s="130" t="b">
        <f t="shared" si="29"/>
        <v>1</v>
      </c>
      <c r="CU13" s="130">
        <f t="shared" si="30"/>
        <v>1</v>
      </c>
      <c r="CV13" s="130" t="b">
        <f t="shared" si="31"/>
        <v>1</v>
      </c>
      <c r="CW13" s="130" t="b">
        <f t="shared" si="32"/>
        <v>1</v>
      </c>
      <c r="CX13" s="130">
        <f t="shared" si="33"/>
        <v>1</v>
      </c>
      <c r="CY13" s="130" t="b">
        <f t="shared" si="34"/>
        <v>1</v>
      </c>
      <c r="CZ13" s="130" t="b">
        <f t="shared" si="35"/>
        <v>1</v>
      </c>
      <c r="DA13" s="130">
        <f t="shared" si="36"/>
        <v>1</v>
      </c>
      <c r="DB13" s="130" t="b">
        <f t="shared" si="37"/>
        <v>1</v>
      </c>
      <c r="DC13" s="130" t="b">
        <f t="shared" si="38"/>
        <v>1</v>
      </c>
      <c r="DD13" s="130">
        <f t="shared" si="39"/>
        <v>1</v>
      </c>
      <c r="DE13" s="130" t="b">
        <f t="shared" si="40"/>
        <v>1</v>
      </c>
      <c r="DF13" s="130" t="b">
        <f t="shared" si="41"/>
        <v>1</v>
      </c>
      <c r="DG13" s="130">
        <f t="shared" si="42"/>
        <v>1</v>
      </c>
      <c r="DH13" s="130" t="b">
        <f t="shared" si="43"/>
        <v>1</v>
      </c>
      <c r="DI13" s="130" t="b">
        <f t="shared" si="44"/>
        <v>1</v>
      </c>
      <c r="DJ13" s="130">
        <f t="shared" si="45"/>
        <v>1</v>
      </c>
      <c r="DK13" s="130" t="b">
        <f t="shared" si="46"/>
        <v>1</v>
      </c>
      <c r="DL13" s="130" t="b">
        <f t="shared" si="47"/>
        <v>1</v>
      </c>
      <c r="DM13" s="130">
        <f t="shared" si="48"/>
        <v>1</v>
      </c>
      <c r="DN13" s="130" t="b">
        <f t="shared" si="49"/>
        <v>1</v>
      </c>
      <c r="DO13" s="130" t="b">
        <f t="shared" si="50"/>
        <v>1</v>
      </c>
      <c r="DP13" s="130">
        <f t="shared" si="51"/>
        <v>1</v>
      </c>
      <c r="DQ13" s="130" t="b">
        <f t="shared" si="52"/>
        <v>1</v>
      </c>
      <c r="DR13" s="130" t="b">
        <f t="shared" si="53"/>
        <v>1</v>
      </c>
      <c r="DS13" s="130">
        <f t="shared" si="54"/>
        <v>1</v>
      </c>
      <c r="DT13" s="130" t="b">
        <f t="shared" si="55"/>
        <v>1</v>
      </c>
      <c r="DU13" s="130" t="b">
        <f t="shared" si="56"/>
        <v>1</v>
      </c>
      <c r="DV13" s="130">
        <f t="shared" si="57"/>
        <v>1</v>
      </c>
      <c r="DW13" s="130" t="b">
        <f t="shared" si="58"/>
        <v>1</v>
      </c>
      <c r="DX13" s="130" t="b">
        <f t="shared" si="59"/>
        <v>1</v>
      </c>
      <c r="IV13" s="169"/>
    </row>
    <row r="14" spans="1:256" ht="15.75" customHeight="1" x14ac:dyDescent="0.2">
      <c r="B14" s="55">
        <v>8</v>
      </c>
      <c r="C14" s="56" t="str">
        <f>IF(ISBLANK(Список!B13),"",IF(Список!K13=0,"Укажите вариант",Список!B13))</f>
        <v xml:space="preserve">Тулупова Дарья </v>
      </c>
      <c r="D14" s="126" t="s">
        <v>97</v>
      </c>
      <c r="E14" s="142" t="str">
        <f>K!D$34</f>
        <v/>
      </c>
      <c r="F14" s="143"/>
      <c r="G14" s="126">
        <v>615</v>
      </c>
      <c r="H14" s="142" t="str">
        <f>K!G$34</f>
        <v/>
      </c>
      <c r="I14" s="143"/>
      <c r="J14" s="126">
        <v>42</v>
      </c>
      <c r="K14" s="142" t="str">
        <f>K!J$34</f>
        <v/>
      </c>
      <c r="L14" s="143"/>
      <c r="M14" s="126">
        <v>18</v>
      </c>
      <c r="N14" s="142" t="str">
        <f>K!M$34</f>
        <v/>
      </c>
      <c r="O14" s="143"/>
      <c r="P14" s="126">
        <v>7.67</v>
      </c>
      <c r="Q14" s="142" t="str">
        <f>K!P$34</f>
        <v/>
      </c>
      <c r="R14" s="143"/>
      <c r="S14" s="126">
        <v>41</v>
      </c>
      <c r="T14" s="142" t="str">
        <f>K!S$34</f>
        <v/>
      </c>
      <c r="U14" s="143"/>
      <c r="V14" s="126">
        <v>25</v>
      </c>
      <c r="W14" s="142" t="str">
        <f>K!V$34</f>
        <v/>
      </c>
      <c r="X14" s="143"/>
      <c r="Y14" s="126" t="s">
        <v>97</v>
      </c>
      <c r="Z14" s="142" t="str">
        <f>K!Y$34</f>
        <v/>
      </c>
      <c r="AA14" s="143"/>
      <c r="AB14" s="266"/>
      <c r="AC14" s="142" t="str">
        <f>K!AB$34</f>
        <v/>
      </c>
      <c r="AD14" s="143"/>
      <c r="AE14" s="266"/>
      <c r="AF14" s="142" t="str">
        <f>K!AE$34</f>
        <v/>
      </c>
      <c r="AG14" s="143"/>
      <c r="AH14" s="266"/>
      <c r="AI14" s="142" t="str">
        <f>K!AH$34</f>
        <v/>
      </c>
      <c r="AJ14" s="143"/>
      <c r="AK14" s="266"/>
      <c r="AL14" s="142" t="str">
        <f>K!AK$34</f>
        <v/>
      </c>
      <c r="AM14" s="143"/>
      <c r="AN14" s="266"/>
      <c r="AO14" s="142" t="str">
        <f>K!AN$34</f>
        <v/>
      </c>
      <c r="AP14" s="143"/>
      <c r="AQ14" s="266"/>
      <c r="AR14" s="142" t="str">
        <f>K!AQ$34</f>
        <v/>
      </c>
      <c r="AS14" s="143"/>
      <c r="AT14" s="174"/>
      <c r="AU14" s="173" t="str">
        <f>K!AT$34</f>
        <v/>
      </c>
      <c r="AV14" s="174"/>
      <c r="AW14" s="267"/>
      <c r="AX14" s="142" t="str">
        <f>K!AW$34</f>
        <v/>
      </c>
      <c r="AY14" s="143"/>
      <c r="AZ14" s="266"/>
      <c r="BA14" s="142" t="str">
        <f>K!AZ$34</f>
        <v/>
      </c>
      <c r="BB14" s="143"/>
      <c r="BC14" s="266"/>
      <c r="BD14" s="142" t="str">
        <f>K!BC$34</f>
        <v/>
      </c>
      <c r="BE14" s="143"/>
      <c r="BF14" s="266"/>
      <c r="BG14" s="142" t="str">
        <f>K!BF$34</f>
        <v/>
      </c>
      <c r="BH14" s="143"/>
      <c r="BI14" s="174"/>
      <c r="BJ14" s="173" t="str">
        <f>K!BI$34</f>
        <v/>
      </c>
      <c r="BK14" s="174"/>
      <c r="BL14" s="138">
        <f t="shared" si="64"/>
        <v>1</v>
      </c>
      <c r="BM14" s="138" t="b">
        <f t="shared" si="1"/>
        <v>0</v>
      </c>
      <c r="BN14" s="130">
        <f t="shared" si="2"/>
        <v>1</v>
      </c>
      <c r="BO14" s="130">
        <f>IF(AND(BP14=20,Список!K13=1),1,0)</f>
        <v>1</v>
      </c>
      <c r="BP14" s="130">
        <f t="shared" si="60"/>
        <v>20</v>
      </c>
      <c r="BQ14" s="130">
        <f t="shared" si="61"/>
        <v>1</v>
      </c>
      <c r="BR14" s="130" t="b">
        <f>ISBLANK(D14)</f>
        <v>0</v>
      </c>
      <c r="BS14" s="130" t="b">
        <f t="shared" si="63"/>
        <v>1</v>
      </c>
      <c r="BT14" s="130">
        <f t="shared" si="3"/>
        <v>1</v>
      </c>
      <c r="BU14" s="130" t="b">
        <f t="shared" si="4"/>
        <v>0</v>
      </c>
      <c r="BV14" s="130" t="b">
        <f t="shared" si="5"/>
        <v>1</v>
      </c>
      <c r="BW14" s="130">
        <f t="shared" si="6"/>
        <v>1</v>
      </c>
      <c r="BX14" s="130" t="b">
        <f t="shared" si="7"/>
        <v>0</v>
      </c>
      <c r="BY14" s="130" t="b">
        <f t="shared" si="8"/>
        <v>1</v>
      </c>
      <c r="BZ14" s="130">
        <f t="shared" si="9"/>
        <v>1</v>
      </c>
      <c r="CA14" s="130" t="b">
        <f t="shared" si="10"/>
        <v>0</v>
      </c>
      <c r="CB14" s="130" t="b">
        <f t="shared" si="11"/>
        <v>1</v>
      </c>
      <c r="CC14" s="130">
        <f t="shared" si="12"/>
        <v>1</v>
      </c>
      <c r="CD14" s="130" t="b">
        <f t="shared" si="13"/>
        <v>0</v>
      </c>
      <c r="CE14" s="130" t="b">
        <f t="shared" si="14"/>
        <v>1</v>
      </c>
      <c r="CF14" s="130">
        <f t="shared" si="15"/>
        <v>1</v>
      </c>
      <c r="CG14" s="130" t="b">
        <f t="shared" si="16"/>
        <v>0</v>
      </c>
      <c r="CH14" s="130" t="b">
        <f t="shared" si="17"/>
        <v>1</v>
      </c>
      <c r="CI14" s="130">
        <f t="shared" si="18"/>
        <v>1</v>
      </c>
      <c r="CJ14" s="130" t="b">
        <f t="shared" si="19"/>
        <v>0</v>
      </c>
      <c r="CK14" s="130" t="b">
        <f t="shared" si="20"/>
        <v>1</v>
      </c>
      <c r="CL14" s="130">
        <f t="shared" si="21"/>
        <v>1</v>
      </c>
      <c r="CM14" s="130" t="b">
        <f t="shared" si="22"/>
        <v>0</v>
      </c>
      <c r="CN14" s="130" t="b">
        <f t="shared" si="23"/>
        <v>1</v>
      </c>
      <c r="CO14" s="130">
        <f t="shared" si="24"/>
        <v>1</v>
      </c>
      <c r="CP14" s="130" t="b">
        <f t="shared" si="25"/>
        <v>1</v>
      </c>
      <c r="CQ14" s="130" t="b">
        <f t="shared" si="26"/>
        <v>1</v>
      </c>
      <c r="CR14" s="130">
        <f t="shared" si="27"/>
        <v>1</v>
      </c>
      <c r="CS14" s="130" t="b">
        <f t="shared" si="28"/>
        <v>1</v>
      </c>
      <c r="CT14" s="130" t="b">
        <f t="shared" si="29"/>
        <v>1</v>
      </c>
      <c r="CU14" s="130">
        <f t="shared" si="30"/>
        <v>1</v>
      </c>
      <c r="CV14" s="130" t="b">
        <f t="shared" si="31"/>
        <v>1</v>
      </c>
      <c r="CW14" s="130" t="b">
        <f t="shared" si="32"/>
        <v>1</v>
      </c>
      <c r="CX14" s="130">
        <f t="shared" si="33"/>
        <v>1</v>
      </c>
      <c r="CY14" s="130" t="b">
        <f t="shared" si="34"/>
        <v>1</v>
      </c>
      <c r="CZ14" s="130" t="b">
        <f t="shared" si="35"/>
        <v>1</v>
      </c>
      <c r="DA14" s="130">
        <f t="shared" si="36"/>
        <v>1</v>
      </c>
      <c r="DB14" s="130" t="b">
        <f t="shared" si="37"/>
        <v>1</v>
      </c>
      <c r="DC14" s="130" t="b">
        <f t="shared" si="38"/>
        <v>1</v>
      </c>
      <c r="DD14" s="130">
        <f t="shared" si="39"/>
        <v>1</v>
      </c>
      <c r="DE14" s="130" t="b">
        <f t="shared" si="40"/>
        <v>1</v>
      </c>
      <c r="DF14" s="130" t="b">
        <f t="shared" si="41"/>
        <v>1</v>
      </c>
      <c r="DG14" s="130">
        <f t="shared" si="42"/>
        <v>1</v>
      </c>
      <c r="DH14" s="130" t="b">
        <f t="shared" si="43"/>
        <v>1</v>
      </c>
      <c r="DI14" s="130" t="b">
        <f t="shared" si="44"/>
        <v>1</v>
      </c>
      <c r="DJ14" s="130">
        <f t="shared" si="45"/>
        <v>1</v>
      </c>
      <c r="DK14" s="130" t="b">
        <f t="shared" si="46"/>
        <v>1</v>
      </c>
      <c r="DL14" s="130" t="b">
        <f t="shared" si="47"/>
        <v>1</v>
      </c>
      <c r="DM14" s="130">
        <f t="shared" si="48"/>
        <v>1</v>
      </c>
      <c r="DN14" s="130" t="b">
        <f t="shared" si="49"/>
        <v>1</v>
      </c>
      <c r="DO14" s="130" t="b">
        <f t="shared" si="50"/>
        <v>1</v>
      </c>
      <c r="DP14" s="130">
        <f t="shared" si="51"/>
        <v>1</v>
      </c>
      <c r="DQ14" s="130" t="b">
        <f t="shared" si="52"/>
        <v>1</v>
      </c>
      <c r="DR14" s="130" t="b">
        <f t="shared" si="53"/>
        <v>1</v>
      </c>
      <c r="DS14" s="130">
        <f t="shared" si="54"/>
        <v>1</v>
      </c>
      <c r="DT14" s="130" t="b">
        <f t="shared" si="55"/>
        <v>1</v>
      </c>
      <c r="DU14" s="130" t="b">
        <f t="shared" si="56"/>
        <v>1</v>
      </c>
      <c r="DV14" s="130">
        <f t="shared" si="57"/>
        <v>1</v>
      </c>
      <c r="DW14" s="130" t="b">
        <f t="shared" si="58"/>
        <v>1</v>
      </c>
      <c r="DX14" s="130" t="b">
        <f t="shared" si="59"/>
        <v>1</v>
      </c>
      <c r="IV14" s="169"/>
    </row>
    <row r="15" spans="1:256" ht="15.75" customHeight="1" x14ac:dyDescent="0.2">
      <c r="B15" s="55">
        <v>9</v>
      </c>
      <c r="C15" s="56" t="str">
        <f>IF(ISBLANK(Список!B14),"",IF(Список!K14=0,"Укажите вариант",Список!B14))</f>
        <v xml:space="preserve">Новикова Анастасия </v>
      </c>
      <c r="D15" s="126">
        <v>-5.88</v>
      </c>
      <c r="E15" s="142" t="str">
        <f>K!D$34</f>
        <v/>
      </c>
      <c r="F15" s="143"/>
      <c r="G15" s="126">
        <v>500</v>
      </c>
      <c r="H15" s="142" t="str">
        <f>K!G$34</f>
        <v/>
      </c>
      <c r="I15" s="143"/>
      <c r="J15" s="126">
        <v>36</v>
      </c>
      <c r="K15" s="142" t="str">
        <f>K!J$34</f>
        <v/>
      </c>
      <c r="L15" s="143"/>
      <c r="M15" s="126">
        <v>-50</v>
      </c>
      <c r="N15" s="142" t="str">
        <f>K!M$34</f>
        <v/>
      </c>
      <c r="O15" s="143"/>
      <c r="P15" s="126">
        <v>-3.3</v>
      </c>
      <c r="Q15" s="142" t="str">
        <f>K!P$34</f>
        <v/>
      </c>
      <c r="R15" s="143"/>
      <c r="S15" s="126">
        <v>39</v>
      </c>
      <c r="T15" s="142" t="str">
        <f>K!S$34</f>
        <v/>
      </c>
      <c r="U15" s="143"/>
      <c r="V15" s="126">
        <v>20</v>
      </c>
      <c r="W15" s="142" t="str">
        <f>K!V$34</f>
        <v/>
      </c>
      <c r="X15" s="143"/>
      <c r="Y15" s="126">
        <v>5</v>
      </c>
      <c r="Z15" s="142" t="str">
        <f>K!Y$34</f>
        <v/>
      </c>
      <c r="AA15" s="143"/>
      <c r="AB15" s="266"/>
      <c r="AC15" s="142" t="str">
        <f>K!AB$34</f>
        <v/>
      </c>
      <c r="AD15" s="143"/>
      <c r="AE15" s="266"/>
      <c r="AF15" s="142" t="str">
        <f>K!AE$34</f>
        <v/>
      </c>
      <c r="AG15" s="143"/>
      <c r="AH15" s="266"/>
      <c r="AI15" s="142" t="str">
        <f>K!AH$34</f>
        <v/>
      </c>
      <c r="AJ15" s="143"/>
      <c r="AK15" s="266"/>
      <c r="AL15" s="142" t="str">
        <f>K!AK$34</f>
        <v/>
      </c>
      <c r="AM15" s="143"/>
      <c r="AN15" s="266"/>
      <c r="AO15" s="142" t="str">
        <f>K!AN$34</f>
        <v/>
      </c>
      <c r="AP15" s="143"/>
      <c r="AQ15" s="266"/>
      <c r="AR15" s="142" t="str">
        <f>K!AQ$34</f>
        <v/>
      </c>
      <c r="AS15" s="143"/>
      <c r="AT15" s="174"/>
      <c r="AU15" s="173" t="str">
        <f>K!AT$34</f>
        <v/>
      </c>
      <c r="AV15" s="174"/>
      <c r="AW15" s="267"/>
      <c r="AX15" s="142" t="str">
        <f>K!AW$34</f>
        <v/>
      </c>
      <c r="AY15" s="143"/>
      <c r="AZ15" s="266"/>
      <c r="BA15" s="142" t="str">
        <f>K!AZ$34</f>
        <v/>
      </c>
      <c r="BB15" s="143"/>
      <c r="BC15" s="266"/>
      <c r="BD15" s="142" t="str">
        <f>K!BC$34</f>
        <v/>
      </c>
      <c r="BE15" s="143"/>
      <c r="BF15" s="266"/>
      <c r="BG15" s="142" t="str">
        <f>K!BF$34</f>
        <v/>
      </c>
      <c r="BH15" s="143"/>
      <c r="BI15" s="174"/>
      <c r="BJ15" s="173" t="str">
        <f>K!BI$34</f>
        <v/>
      </c>
      <c r="BK15" s="174"/>
      <c r="BL15" s="138">
        <f t="shared" si="64"/>
        <v>1</v>
      </c>
      <c r="BM15" s="138" t="b">
        <f t="shared" si="1"/>
        <v>0</v>
      </c>
      <c r="BN15" s="130">
        <f t="shared" si="2"/>
        <v>1</v>
      </c>
      <c r="BO15" s="130">
        <f>IF(AND(BP15=20,Список!K14=1),1,0)</f>
        <v>1</v>
      </c>
      <c r="BP15" s="130">
        <f t="shared" si="60"/>
        <v>20</v>
      </c>
      <c r="BQ15" s="130">
        <f t="shared" si="61"/>
        <v>1</v>
      </c>
      <c r="BR15" s="130" t="b">
        <f>ISBLANK(D15)</f>
        <v>0</v>
      </c>
      <c r="BS15" s="130" t="b">
        <f t="shared" si="63"/>
        <v>1</v>
      </c>
      <c r="BT15" s="130">
        <f t="shared" si="3"/>
        <v>1</v>
      </c>
      <c r="BU15" s="130" t="b">
        <f t="shared" si="4"/>
        <v>0</v>
      </c>
      <c r="BV15" s="130" t="b">
        <f t="shared" si="5"/>
        <v>1</v>
      </c>
      <c r="BW15" s="130">
        <f t="shared" si="6"/>
        <v>1</v>
      </c>
      <c r="BX15" s="130" t="b">
        <f t="shared" si="7"/>
        <v>0</v>
      </c>
      <c r="BY15" s="130" t="b">
        <f t="shared" si="8"/>
        <v>1</v>
      </c>
      <c r="BZ15" s="130">
        <f t="shared" si="9"/>
        <v>1</v>
      </c>
      <c r="CA15" s="130" t="b">
        <f t="shared" si="10"/>
        <v>0</v>
      </c>
      <c r="CB15" s="130" t="b">
        <f t="shared" si="11"/>
        <v>1</v>
      </c>
      <c r="CC15" s="130">
        <f t="shared" si="12"/>
        <v>1</v>
      </c>
      <c r="CD15" s="130" t="b">
        <f t="shared" si="13"/>
        <v>0</v>
      </c>
      <c r="CE15" s="130" t="b">
        <f t="shared" si="14"/>
        <v>1</v>
      </c>
      <c r="CF15" s="130">
        <f t="shared" si="15"/>
        <v>1</v>
      </c>
      <c r="CG15" s="130" t="b">
        <f t="shared" si="16"/>
        <v>0</v>
      </c>
      <c r="CH15" s="130" t="b">
        <f t="shared" si="17"/>
        <v>1</v>
      </c>
      <c r="CI15" s="130">
        <f t="shared" si="18"/>
        <v>1</v>
      </c>
      <c r="CJ15" s="130" t="b">
        <f t="shared" si="19"/>
        <v>0</v>
      </c>
      <c r="CK15" s="130" t="b">
        <f t="shared" si="20"/>
        <v>1</v>
      </c>
      <c r="CL15" s="130">
        <f t="shared" si="21"/>
        <v>1</v>
      </c>
      <c r="CM15" s="130" t="b">
        <f t="shared" si="22"/>
        <v>0</v>
      </c>
      <c r="CN15" s="130" t="b">
        <f t="shared" si="23"/>
        <v>1</v>
      </c>
      <c r="CO15" s="130">
        <f t="shared" si="24"/>
        <v>1</v>
      </c>
      <c r="CP15" s="130" t="b">
        <f t="shared" si="25"/>
        <v>1</v>
      </c>
      <c r="CQ15" s="130" t="b">
        <f t="shared" si="26"/>
        <v>1</v>
      </c>
      <c r="CR15" s="130">
        <f t="shared" si="27"/>
        <v>1</v>
      </c>
      <c r="CS15" s="130" t="b">
        <f t="shared" si="28"/>
        <v>1</v>
      </c>
      <c r="CT15" s="130" t="b">
        <f t="shared" si="29"/>
        <v>1</v>
      </c>
      <c r="CU15" s="130">
        <f t="shared" si="30"/>
        <v>1</v>
      </c>
      <c r="CV15" s="130" t="b">
        <f t="shared" si="31"/>
        <v>1</v>
      </c>
      <c r="CW15" s="130" t="b">
        <f t="shared" si="32"/>
        <v>1</v>
      </c>
      <c r="CX15" s="130">
        <f t="shared" si="33"/>
        <v>1</v>
      </c>
      <c r="CY15" s="130" t="b">
        <f t="shared" si="34"/>
        <v>1</v>
      </c>
      <c r="CZ15" s="130" t="b">
        <f t="shared" si="35"/>
        <v>1</v>
      </c>
      <c r="DA15" s="130">
        <f t="shared" si="36"/>
        <v>1</v>
      </c>
      <c r="DB15" s="130" t="b">
        <f t="shared" si="37"/>
        <v>1</v>
      </c>
      <c r="DC15" s="130" t="b">
        <f t="shared" si="38"/>
        <v>1</v>
      </c>
      <c r="DD15" s="130">
        <f t="shared" si="39"/>
        <v>1</v>
      </c>
      <c r="DE15" s="130" t="b">
        <f t="shared" si="40"/>
        <v>1</v>
      </c>
      <c r="DF15" s="130" t="b">
        <f t="shared" si="41"/>
        <v>1</v>
      </c>
      <c r="DG15" s="130">
        <f t="shared" si="42"/>
        <v>1</v>
      </c>
      <c r="DH15" s="130" t="b">
        <f t="shared" si="43"/>
        <v>1</v>
      </c>
      <c r="DI15" s="130" t="b">
        <f t="shared" si="44"/>
        <v>1</v>
      </c>
      <c r="DJ15" s="130">
        <f t="shared" si="45"/>
        <v>1</v>
      </c>
      <c r="DK15" s="130" t="b">
        <f t="shared" si="46"/>
        <v>1</v>
      </c>
      <c r="DL15" s="130" t="b">
        <f t="shared" si="47"/>
        <v>1</v>
      </c>
      <c r="DM15" s="130">
        <f t="shared" si="48"/>
        <v>1</v>
      </c>
      <c r="DN15" s="130" t="b">
        <f t="shared" si="49"/>
        <v>1</v>
      </c>
      <c r="DO15" s="130" t="b">
        <f t="shared" si="50"/>
        <v>1</v>
      </c>
      <c r="DP15" s="130">
        <f t="shared" si="51"/>
        <v>1</v>
      </c>
      <c r="DQ15" s="130" t="b">
        <f t="shared" si="52"/>
        <v>1</v>
      </c>
      <c r="DR15" s="130" t="b">
        <f t="shared" si="53"/>
        <v>1</v>
      </c>
      <c r="DS15" s="130">
        <f t="shared" si="54"/>
        <v>1</v>
      </c>
      <c r="DT15" s="130" t="b">
        <f t="shared" si="55"/>
        <v>1</v>
      </c>
      <c r="DU15" s="130" t="b">
        <f t="shared" si="56"/>
        <v>1</v>
      </c>
      <c r="DV15" s="130">
        <f t="shared" si="57"/>
        <v>1</v>
      </c>
      <c r="DW15" s="130" t="b">
        <f t="shared" si="58"/>
        <v>1</v>
      </c>
      <c r="DX15" s="130" t="b">
        <f t="shared" si="59"/>
        <v>1</v>
      </c>
      <c r="IV15" s="169"/>
    </row>
    <row r="16" spans="1:256" ht="15.75" customHeight="1" x14ac:dyDescent="0.2">
      <c r="B16" s="55">
        <v>10</v>
      </c>
      <c r="C16" s="56" t="str">
        <f>IF(ISBLANK(Список!B15),"",IF(Список!K15=0,"Укажите вариант",Список!B15))</f>
        <v xml:space="preserve">Зимин Артем </v>
      </c>
      <c r="D16" s="126">
        <v>-5.55</v>
      </c>
      <c r="E16" s="142" t="str">
        <f>K!D$34</f>
        <v/>
      </c>
      <c r="F16" s="143"/>
      <c r="G16" s="126">
        <v>220</v>
      </c>
      <c r="H16" s="142" t="str">
        <f>K!G$34</f>
        <v/>
      </c>
      <c r="I16" s="143"/>
      <c r="J16" s="126">
        <v>42</v>
      </c>
      <c r="K16" s="142" t="str">
        <f>K!J$34</f>
        <v/>
      </c>
      <c r="L16" s="143"/>
      <c r="M16" s="126">
        <v>-100</v>
      </c>
      <c r="N16" s="142" t="str">
        <f>K!M$34</f>
        <v/>
      </c>
      <c r="O16" s="143"/>
      <c r="P16" s="126">
        <v>-17.7</v>
      </c>
      <c r="Q16" s="142" t="str">
        <f>K!P$34</f>
        <v/>
      </c>
      <c r="R16" s="143"/>
      <c r="S16" s="126">
        <v>41</v>
      </c>
      <c r="T16" s="142" t="str">
        <f>K!S$34</f>
        <v/>
      </c>
      <c r="U16" s="143"/>
      <c r="V16" s="126">
        <v>1000</v>
      </c>
      <c r="W16" s="142" t="str">
        <f>K!V$34</f>
        <v/>
      </c>
      <c r="X16" s="143"/>
      <c r="Y16" s="126" t="s">
        <v>97</v>
      </c>
      <c r="Z16" s="142" t="str">
        <f>K!Y$34</f>
        <v/>
      </c>
      <c r="AA16" s="143"/>
      <c r="AB16" s="266"/>
      <c r="AC16" s="142" t="str">
        <f>K!AB$34</f>
        <v/>
      </c>
      <c r="AD16" s="143"/>
      <c r="AE16" s="266"/>
      <c r="AF16" s="142" t="str">
        <f>K!AE$34</f>
        <v/>
      </c>
      <c r="AG16" s="143"/>
      <c r="AH16" s="266"/>
      <c r="AI16" s="142" t="str">
        <f>K!AH$34</f>
        <v/>
      </c>
      <c r="AJ16" s="143"/>
      <c r="AK16" s="266"/>
      <c r="AL16" s="142" t="str">
        <f>K!AK$34</f>
        <v/>
      </c>
      <c r="AM16" s="143"/>
      <c r="AN16" s="266"/>
      <c r="AO16" s="142" t="str">
        <f>K!AN$34</f>
        <v/>
      </c>
      <c r="AP16" s="143"/>
      <c r="AQ16" s="266"/>
      <c r="AR16" s="142" t="str">
        <f>K!AQ$34</f>
        <v/>
      </c>
      <c r="AS16" s="143"/>
      <c r="AT16" s="174"/>
      <c r="AU16" s="173" t="str">
        <f>K!AT$34</f>
        <v/>
      </c>
      <c r="AV16" s="174"/>
      <c r="AW16" s="267"/>
      <c r="AX16" s="142" t="str">
        <f>K!AW$34</f>
        <v/>
      </c>
      <c r="AY16" s="143"/>
      <c r="AZ16" s="266"/>
      <c r="BA16" s="142" t="str">
        <f>K!AZ$34</f>
        <v/>
      </c>
      <c r="BB16" s="143"/>
      <c r="BC16" s="266"/>
      <c r="BD16" s="142" t="str">
        <f>K!BC$34</f>
        <v/>
      </c>
      <c r="BE16" s="143"/>
      <c r="BF16" s="266"/>
      <c r="BG16" s="142" t="str">
        <f>K!BF$34</f>
        <v/>
      </c>
      <c r="BH16" s="143"/>
      <c r="BI16" s="174"/>
      <c r="BJ16" s="173" t="str">
        <f>K!BI$34</f>
        <v/>
      </c>
      <c r="BK16" s="174"/>
      <c r="BL16" s="138">
        <f t="shared" si="64"/>
        <v>1</v>
      </c>
      <c r="BM16" s="138" t="b">
        <f t="shared" si="1"/>
        <v>0</v>
      </c>
      <c r="BN16" s="130">
        <f t="shared" si="2"/>
        <v>1</v>
      </c>
      <c r="BO16" s="130">
        <f>IF(AND(BP16=20,Список!K15=1),1,0)</f>
        <v>1</v>
      </c>
      <c r="BP16" s="130">
        <f t="shared" si="60"/>
        <v>20</v>
      </c>
      <c r="BQ16" s="130">
        <f t="shared" si="61"/>
        <v>1</v>
      </c>
      <c r="BR16" s="130" t="b">
        <f t="shared" si="62"/>
        <v>0</v>
      </c>
      <c r="BS16" s="130" t="b">
        <f t="shared" si="63"/>
        <v>1</v>
      </c>
      <c r="BT16" s="130">
        <f t="shared" si="3"/>
        <v>1</v>
      </c>
      <c r="BU16" s="130" t="b">
        <f>ISBLANK(G16)</f>
        <v>0</v>
      </c>
      <c r="BV16" s="130" t="b">
        <f t="shared" si="5"/>
        <v>1</v>
      </c>
      <c r="BW16" s="130">
        <f t="shared" si="6"/>
        <v>1</v>
      </c>
      <c r="BX16" s="130" t="b">
        <f t="shared" si="7"/>
        <v>0</v>
      </c>
      <c r="BY16" s="130" t="b">
        <f t="shared" si="8"/>
        <v>1</v>
      </c>
      <c r="BZ16" s="130">
        <f t="shared" si="9"/>
        <v>1</v>
      </c>
      <c r="CA16" s="130" t="b">
        <f t="shared" si="10"/>
        <v>0</v>
      </c>
      <c r="CB16" s="130" t="b">
        <f t="shared" si="11"/>
        <v>1</v>
      </c>
      <c r="CC16" s="130">
        <f t="shared" si="12"/>
        <v>1</v>
      </c>
      <c r="CD16" s="130" t="b">
        <f t="shared" si="13"/>
        <v>0</v>
      </c>
      <c r="CE16" s="130" t="b">
        <f t="shared" si="14"/>
        <v>1</v>
      </c>
      <c r="CF16" s="130">
        <f t="shared" si="15"/>
        <v>1</v>
      </c>
      <c r="CG16" s="130" t="b">
        <f t="shared" si="16"/>
        <v>0</v>
      </c>
      <c r="CH16" s="130" t="b">
        <f t="shared" si="17"/>
        <v>1</v>
      </c>
      <c r="CI16" s="130">
        <f t="shared" si="18"/>
        <v>1</v>
      </c>
      <c r="CJ16" s="130" t="b">
        <f t="shared" si="19"/>
        <v>0</v>
      </c>
      <c r="CK16" s="130" t="b">
        <f t="shared" si="20"/>
        <v>1</v>
      </c>
      <c r="CL16" s="130">
        <f t="shared" si="21"/>
        <v>1</v>
      </c>
      <c r="CM16" s="130" t="b">
        <f t="shared" si="22"/>
        <v>0</v>
      </c>
      <c r="CN16" s="130" t="b">
        <f t="shared" si="23"/>
        <v>1</v>
      </c>
      <c r="CO16" s="130">
        <f t="shared" si="24"/>
        <v>1</v>
      </c>
      <c r="CP16" s="130" t="b">
        <f t="shared" si="25"/>
        <v>1</v>
      </c>
      <c r="CQ16" s="130" t="b">
        <f t="shared" si="26"/>
        <v>1</v>
      </c>
      <c r="CR16" s="130">
        <f t="shared" si="27"/>
        <v>1</v>
      </c>
      <c r="CS16" s="130" t="b">
        <f t="shared" si="28"/>
        <v>1</v>
      </c>
      <c r="CT16" s="130" t="b">
        <f t="shared" si="29"/>
        <v>1</v>
      </c>
      <c r="CU16" s="130">
        <f t="shared" si="30"/>
        <v>1</v>
      </c>
      <c r="CV16" s="130" t="b">
        <f t="shared" si="31"/>
        <v>1</v>
      </c>
      <c r="CW16" s="130" t="b">
        <f t="shared" si="32"/>
        <v>1</v>
      </c>
      <c r="CX16" s="130">
        <f t="shared" si="33"/>
        <v>1</v>
      </c>
      <c r="CY16" s="130" t="b">
        <f t="shared" si="34"/>
        <v>1</v>
      </c>
      <c r="CZ16" s="130" t="b">
        <f t="shared" si="35"/>
        <v>1</v>
      </c>
      <c r="DA16" s="130">
        <f t="shared" si="36"/>
        <v>1</v>
      </c>
      <c r="DB16" s="130" t="b">
        <f t="shared" si="37"/>
        <v>1</v>
      </c>
      <c r="DC16" s="130" t="b">
        <f t="shared" si="38"/>
        <v>1</v>
      </c>
      <c r="DD16" s="130">
        <f t="shared" si="39"/>
        <v>1</v>
      </c>
      <c r="DE16" s="130" t="b">
        <f t="shared" si="40"/>
        <v>1</v>
      </c>
      <c r="DF16" s="130" t="b">
        <f t="shared" si="41"/>
        <v>1</v>
      </c>
      <c r="DG16" s="130">
        <f t="shared" si="42"/>
        <v>1</v>
      </c>
      <c r="DH16" s="130" t="b">
        <f t="shared" si="43"/>
        <v>1</v>
      </c>
      <c r="DI16" s="130" t="b">
        <f t="shared" si="44"/>
        <v>1</v>
      </c>
      <c r="DJ16" s="130">
        <f t="shared" si="45"/>
        <v>1</v>
      </c>
      <c r="DK16" s="130" t="b">
        <f t="shared" si="46"/>
        <v>1</v>
      </c>
      <c r="DL16" s="130" t="b">
        <f t="shared" si="47"/>
        <v>1</v>
      </c>
      <c r="DM16" s="130">
        <f t="shared" si="48"/>
        <v>1</v>
      </c>
      <c r="DN16" s="130" t="b">
        <f t="shared" si="49"/>
        <v>1</v>
      </c>
      <c r="DO16" s="130" t="b">
        <f t="shared" si="50"/>
        <v>1</v>
      </c>
      <c r="DP16" s="130">
        <f t="shared" si="51"/>
        <v>1</v>
      </c>
      <c r="DQ16" s="130" t="b">
        <f t="shared" si="52"/>
        <v>1</v>
      </c>
      <c r="DR16" s="130" t="b">
        <f t="shared" si="53"/>
        <v>1</v>
      </c>
      <c r="DS16" s="130">
        <f t="shared" si="54"/>
        <v>1</v>
      </c>
      <c r="DT16" s="130" t="b">
        <f t="shared" si="55"/>
        <v>1</v>
      </c>
      <c r="DU16" s="130" t="b">
        <f t="shared" si="56"/>
        <v>1</v>
      </c>
      <c r="DV16" s="130">
        <f t="shared" si="57"/>
        <v>1</v>
      </c>
      <c r="DW16" s="130" t="b">
        <f t="shared" si="58"/>
        <v>1</v>
      </c>
      <c r="DX16" s="130" t="b">
        <f t="shared" si="59"/>
        <v>1</v>
      </c>
      <c r="IV16" s="169"/>
    </row>
    <row r="17" spans="2:256" ht="15.75" customHeight="1" x14ac:dyDescent="0.2">
      <c r="B17" s="55">
        <v>11</v>
      </c>
      <c r="C17" s="56" t="str">
        <f>IF(ISBLANK(Список!B16),"",IF(Список!K16=0,"Укажите вариант",Список!B16))</f>
        <v xml:space="preserve">Вакар Татьяна </v>
      </c>
      <c r="D17" s="126">
        <v>14.05</v>
      </c>
      <c r="E17" s="142" t="str">
        <f>K!D$34</f>
        <v/>
      </c>
      <c r="F17" s="143"/>
      <c r="G17" s="126">
        <v>615</v>
      </c>
      <c r="H17" s="142" t="str">
        <f>K!G$34</f>
        <v/>
      </c>
      <c r="I17" s="143"/>
      <c r="J17" s="126">
        <v>42</v>
      </c>
      <c r="K17" s="142" t="str">
        <f>K!J$34</f>
        <v/>
      </c>
      <c r="L17" s="143"/>
      <c r="M17" s="126">
        <v>-100</v>
      </c>
      <c r="N17" s="142" t="str">
        <f>K!M$34</f>
        <v/>
      </c>
      <c r="O17" s="143"/>
      <c r="P17" s="126">
        <v>13.9</v>
      </c>
      <c r="Q17" s="142" t="str">
        <f>K!P$34</f>
        <v/>
      </c>
      <c r="R17" s="143"/>
      <c r="S17" s="126">
        <v>41</v>
      </c>
      <c r="T17" s="142" t="str">
        <f>K!S$34</f>
        <v/>
      </c>
      <c r="U17" s="143"/>
      <c r="V17" s="126" t="s">
        <v>97</v>
      </c>
      <c r="W17" s="142" t="str">
        <f>K!V$34</f>
        <v/>
      </c>
      <c r="X17" s="143"/>
      <c r="Y17" s="126" t="s">
        <v>97</v>
      </c>
      <c r="Z17" s="142" t="str">
        <f>K!Y$34</f>
        <v/>
      </c>
      <c r="AA17" s="143"/>
      <c r="AB17" s="266"/>
      <c r="AC17" s="142" t="str">
        <f>K!AB$34</f>
        <v/>
      </c>
      <c r="AD17" s="143"/>
      <c r="AE17" s="266"/>
      <c r="AF17" s="142" t="str">
        <f>K!AE$34</f>
        <v/>
      </c>
      <c r="AG17" s="143"/>
      <c r="AH17" s="266"/>
      <c r="AI17" s="142" t="str">
        <f>K!AH$34</f>
        <v/>
      </c>
      <c r="AJ17" s="143"/>
      <c r="AK17" s="266"/>
      <c r="AL17" s="142" t="str">
        <f>K!AK$34</f>
        <v/>
      </c>
      <c r="AM17" s="143"/>
      <c r="AN17" s="266"/>
      <c r="AO17" s="142" t="str">
        <f>K!AN$34</f>
        <v/>
      </c>
      <c r="AP17" s="143"/>
      <c r="AQ17" s="266"/>
      <c r="AR17" s="142" t="str">
        <f>K!AQ$34</f>
        <v/>
      </c>
      <c r="AS17" s="143"/>
      <c r="AT17" s="174"/>
      <c r="AU17" s="173" t="str">
        <f>K!AT$34</f>
        <v/>
      </c>
      <c r="AV17" s="174"/>
      <c r="AW17" s="267"/>
      <c r="AX17" s="142" t="str">
        <f>K!AW$34</f>
        <v/>
      </c>
      <c r="AY17" s="143"/>
      <c r="AZ17" s="266"/>
      <c r="BA17" s="142" t="str">
        <f>K!AZ$34</f>
        <v/>
      </c>
      <c r="BB17" s="143"/>
      <c r="BC17" s="266"/>
      <c r="BD17" s="142" t="str">
        <f>K!BC$34</f>
        <v/>
      </c>
      <c r="BE17" s="143"/>
      <c r="BF17" s="266"/>
      <c r="BG17" s="142" t="str">
        <f>K!BF$34</f>
        <v/>
      </c>
      <c r="BH17" s="143"/>
      <c r="BI17" s="174"/>
      <c r="BJ17" s="173" t="str">
        <f>K!BI$34</f>
        <v/>
      </c>
      <c r="BK17" s="174"/>
      <c r="BL17" s="138">
        <f t="shared" si="64"/>
        <v>1</v>
      </c>
      <c r="BM17" s="138" t="b">
        <f t="shared" si="1"/>
        <v>0</v>
      </c>
      <c r="BN17" s="130">
        <f t="shared" si="2"/>
        <v>1</v>
      </c>
      <c r="BO17" s="130">
        <f>IF(AND(BP17=20,Список!K16=1),1,0)</f>
        <v>1</v>
      </c>
      <c r="BP17" s="130">
        <f t="shared" si="60"/>
        <v>20</v>
      </c>
      <c r="BQ17" s="130">
        <f t="shared" si="61"/>
        <v>1</v>
      </c>
      <c r="BR17" s="130" t="b">
        <f t="shared" si="62"/>
        <v>0</v>
      </c>
      <c r="BS17" s="130" t="b">
        <f t="shared" si="63"/>
        <v>1</v>
      </c>
      <c r="BT17" s="130">
        <f t="shared" si="3"/>
        <v>1</v>
      </c>
      <c r="BU17" s="130" t="b">
        <f t="shared" si="4"/>
        <v>0</v>
      </c>
      <c r="BV17" s="130" t="b">
        <f t="shared" si="5"/>
        <v>1</v>
      </c>
      <c r="BW17" s="130">
        <f t="shared" si="6"/>
        <v>1</v>
      </c>
      <c r="BX17" s="130" t="b">
        <f t="shared" si="7"/>
        <v>0</v>
      </c>
      <c r="BY17" s="130" t="b">
        <f t="shared" si="8"/>
        <v>1</v>
      </c>
      <c r="BZ17" s="130">
        <f t="shared" si="9"/>
        <v>1</v>
      </c>
      <c r="CA17" s="130" t="b">
        <f t="shared" si="10"/>
        <v>0</v>
      </c>
      <c r="CB17" s="130" t="b">
        <f t="shared" si="11"/>
        <v>1</v>
      </c>
      <c r="CC17" s="130">
        <f t="shared" si="12"/>
        <v>1</v>
      </c>
      <c r="CD17" s="130" t="b">
        <f t="shared" si="13"/>
        <v>0</v>
      </c>
      <c r="CE17" s="130" t="b">
        <f t="shared" si="14"/>
        <v>1</v>
      </c>
      <c r="CF17" s="130">
        <f t="shared" si="15"/>
        <v>1</v>
      </c>
      <c r="CG17" s="130" t="b">
        <f t="shared" si="16"/>
        <v>0</v>
      </c>
      <c r="CH17" s="130" t="b">
        <f t="shared" si="17"/>
        <v>1</v>
      </c>
      <c r="CI17" s="130">
        <f t="shared" si="18"/>
        <v>1</v>
      </c>
      <c r="CJ17" s="130" t="b">
        <f t="shared" si="19"/>
        <v>0</v>
      </c>
      <c r="CK17" s="130" t="b">
        <f t="shared" si="20"/>
        <v>1</v>
      </c>
      <c r="CL17" s="130">
        <f t="shared" si="21"/>
        <v>1</v>
      </c>
      <c r="CM17" s="130" t="b">
        <f t="shared" si="22"/>
        <v>0</v>
      </c>
      <c r="CN17" s="130" t="b">
        <f t="shared" si="23"/>
        <v>1</v>
      </c>
      <c r="CO17" s="130">
        <f t="shared" si="24"/>
        <v>1</v>
      </c>
      <c r="CP17" s="130" t="b">
        <f t="shared" si="25"/>
        <v>1</v>
      </c>
      <c r="CQ17" s="130" t="b">
        <f t="shared" si="26"/>
        <v>1</v>
      </c>
      <c r="CR17" s="130">
        <f t="shared" si="27"/>
        <v>1</v>
      </c>
      <c r="CS17" s="130" t="b">
        <f t="shared" si="28"/>
        <v>1</v>
      </c>
      <c r="CT17" s="130" t="b">
        <f t="shared" si="29"/>
        <v>1</v>
      </c>
      <c r="CU17" s="130">
        <f t="shared" si="30"/>
        <v>1</v>
      </c>
      <c r="CV17" s="130" t="b">
        <f t="shared" si="31"/>
        <v>1</v>
      </c>
      <c r="CW17" s="130" t="b">
        <f t="shared" si="32"/>
        <v>1</v>
      </c>
      <c r="CX17" s="130">
        <f t="shared" si="33"/>
        <v>1</v>
      </c>
      <c r="CY17" s="130" t="b">
        <f t="shared" si="34"/>
        <v>1</v>
      </c>
      <c r="CZ17" s="130" t="b">
        <f t="shared" si="35"/>
        <v>1</v>
      </c>
      <c r="DA17" s="130">
        <f t="shared" si="36"/>
        <v>1</v>
      </c>
      <c r="DB17" s="130" t="b">
        <f t="shared" si="37"/>
        <v>1</v>
      </c>
      <c r="DC17" s="130" t="b">
        <f t="shared" si="38"/>
        <v>1</v>
      </c>
      <c r="DD17" s="130">
        <f t="shared" si="39"/>
        <v>1</v>
      </c>
      <c r="DE17" s="130" t="b">
        <f t="shared" si="40"/>
        <v>1</v>
      </c>
      <c r="DF17" s="130" t="b">
        <f t="shared" si="41"/>
        <v>1</v>
      </c>
      <c r="DG17" s="130">
        <f t="shared" si="42"/>
        <v>1</v>
      </c>
      <c r="DH17" s="130" t="b">
        <f t="shared" si="43"/>
        <v>1</v>
      </c>
      <c r="DI17" s="130" t="b">
        <f t="shared" si="44"/>
        <v>1</v>
      </c>
      <c r="DJ17" s="130">
        <f t="shared" si="45"/>
        <v>1</v>
      </c>
      <c r="DK17" s="130" t="b">
        <f t="shared" si="46"/>
        <v>1</v>
      </c>
      <c r="DL17" s="130" t="b">
        <f t="shared" si="47"/>
        <v>1</v>
      </c>
      <c r="DM17" s="130">
        <f t="shared" si="48"/>
        <v>1</v>
      </c>
      <c r="DN17" s="130" t="b">
        <f t="shared" si="49"/>
        <v>1</v>
      </c>
      <c r="DO17" s="130" t="b">
        <f t="shared" si="50"/>
        <v>1</v>
      </c>
      <c r="DP17" s="130">
        <f t="shared" si="51"/>
        <v>1</v>
      </c>
      <c r="DQ17" s="130" t="b">
        <f t="shared" si="52"/>
        <v>1</v>
      </c>
      <c r="DR17" s="130" t="b">
        <f t="shared" si="53"/>
        <v>1</v>
      </c>
      <c r="DS17" s="130">
        <f t="shared" si="54"/>
        <v>1</v>
      </c>
      <c r="DT17" s="130" t="b">
        <f t="shared" si="55"/>
        <v>1</v>
      </c>
      <c r="DU17" s="130" t="b">
        <f t="shared" si="56"/>
        <v>1</v>
      </c>
      <c r="DV17" s="130">
        <f t="shared" si="57"/>
        <v>1</v>
      </c>
      <c r="DW17" s="130" t="b">
        <f t="shared" si="58"/>
        <v>1</v>
      </c>
      <c r="DX17" s="130" t="b">
        <f t="shared" si="59"/>
        <v>1</v>
      </c>
      <c r="IV17" s="169"/>
    </row>
    <row r="18" spans="2:256" ht="15.75" customHeight="1" x14ac:dyDescent="0.2">
      <c r="B18" s="55">
        <v>12</v>
      </c>
      <c r="C18" s="56" t="str">
        <f>IF(ISBLANK(Список!B17),"",IF(Список!K17=0,"Укажите вариант",Список!B17))</f>
        <v xml:space="preserve">Корявых Дмитрий </v>
      </c>
      <c r="D18" s="126">
        <v>-5.4550000000000001</v>
      </c>
      <c r="E18" s="142" t="str">
        <f>K!D$34</f>
        <v/>
      </c>
      <c r="F18" s="143"/>
      <c r="G18" s="126">
        <v>615</v>
      </c>
      <c r="H18" s="142" t="str">
        <f>K!G$34</f>
        <v/>
      </c>
      <c r="I18" s="143"/>
      <c r="J18" s="126" t="s">
        <v>97</v>
      </c>
      <c r="K18" s="142" t="str">
        <f>K!J$34</f>
        <v/>
      </c>
      <c r="L18" s="143"/>
      <c r="M18" s="126">
        <v>-100</v>
      </c>
      <c r="N18" s="142" t="str">
        <f>K!M$34</f>
        <v/>
      </c>
      <c r="O18" s="143"/>
      <c r="P18" s="126">
        <v>-9.3000000000000007</v>
      </c>
      <c r="Q18" s="142" t="str">
        <f>K!P$34</f>
        <v/>
      </c>
      <c r="R18" s="143"/>
      <c r="S18" s="126">
        <v>41</v>
      </c>
      <c r="T18" s="142" t="str">
        <f>K!S$34</f>
        <v/>
      </c>
      <c r="U18" s="143"/>
      <c r="V18" s="126">
        <v>25</v>
      </c>
      <c r="W18" s="142" t="str">
        <f>K!V$34</f>
        <v/>
      </c>
      <c r="X18" s="143"/>
      <c r="Y18" s="126">
        <v>24</v>
      </c>
      <c r="Z18" s="142" t="str">
        <f>K!Y$34</f>
        <v/>
      </c>
      <c r="AA18" s="143"/>
      <c r="AB18" s="266"/>
      <c r="AC18" s="142" t="str">
        <f>K!AB$34</f>
        <v/>
      </c>
      <c r="AD18" s="143"/>
      <c r="AE18" s="266"/>
      <c r="AF18" s="142" t="str">
        <f>K!AE$34</f>
        <v/>
      </c>
      <c r="AG18" s="143"/>
      <c r="AH18" s="266"/>
      <c r="AI18" s="142" t="str">
        <f>K!AH$34</f>
        <v/>
      </c>
      <c r="AJ18" s="143"/>
      <c r="AK18" s="266"/>
      <c r="AL18" s="142" t="str">
        <f>K!AK$34</f>
        <v/>
      </c>
      <c r="AM18" s="143"/>
      <c r="AN18" s="266"/>
      <c r="AO18" s="142" t="str">
        <f>K!AN$34</f>
        <v/>
      </c>
      <c r="AP18" s="143"/>
      <c r="AQ18" s="266"/>
      <c r="AR18" s="142" t="str">
        <f>K!AQ$34</f>
        <v/>
      </c>
      <c r="AS18" s="143"/>
      <c r="AT18" s="174"/>
      <c r="AU18" s="173" t="str">
        <f>K!AT$34</f>
        <v/>
      </c>
      <c r="AV18" s="174"/>
      <c r="AW18" s="267"/>
      <c r="AX18" s="142" t="str">
        <f>K!AW$34</f>
        <v/>
      </c>
      <c r="AY18" s="143"/>
      <c r="AZ18" s="266"/>
      <c r="BA18" s="142" t="str">
        <f>K!AZ$34</f>
        <v/>
      </c>
      <c r="BB18" s="143"/>
      <c r="BC18" s="266"/>
      <c r="BD18" s="142" t="str">
        <f>K!BC$34</f>
        <v/>
      </c>
      <c r="BE18" s="143"/>
      <c r="BF18" s="266"/>
      <c r="BG18" s="142" t="str">
        <f>K!BF$34</f>
        <v/>
      </c>
      <c r="BH18" s="143"/>
      <c r="BI18" s="174"/>
      <c r="BJ18" s="173" t="str">
        <f>K!BI$34</f>
        <v/>
      </c>
      <c r="BK18" s="174"/>
      <c r="BL18" s="138">
        <f t="shared" si="64"/>
        <v>1</v>
      </c>
      <c r="BM18" s="138" t="b">
        <f t="shared" si="1"/>
        <v>0</v>
      </c>
      <c r="BN18" s="130">
        <f t="shared" si="2"/>
        <v>1</v>
      </c>
      <c r="BO18" s="130">
        <f>IF(AND(BP18=20,Список!K17=1),1,0)</f>
        <v>1</v>
      </c>
      <c r="BP18" s="130">
        <f t="shared" si="60"/>
        <v>20</v>
      </c>
      <c r="BQ18" s="130">
        <f t="shared" si="61"/>
        <v>1</v>
      </c>
      <c r="BR18" s="130" t="b">
        <f t="shared" si="62"/>
        <v>0</v>
      </c>
      <c r="BS18" s="130" t="b">
        <f t="shared" si="63"/>
        <v>1</v>
      </c>
      <c r="BT18" s="130">
        <f t="shared" si="3"/>
        <v>1</v>
      </c>
      <c r="BU18" s="130" t="b">
        <f t="shared" si="4"/>
        <v>0</v>
      </c>
      <c r="BV18" s="130" t="b">
        <f t="shared" si="5"/>
        <v>1</v>
      </c>
      <c r="BW18" s="130">
        <f t="shared" si="6"/>
        <v>1</v>
      </c>
      <c r="BX18" s="130" t="b">
        <f t="shared" si="7"/>
        <v>0</v>
      </c>
      <c r="BY18" s="130" t="b">
        <f t="shared" si="8"/>
        <v>1</v>
      </c>
      <c r="BZ18" s="130">
        <f t="shared" si="9"/>
        <v>1</v>
      </c>
      <c r="CA18" s="130" t="b">
        <f t="shared" si="10"/>
        <v>0</v>
      </c>
      <c r="CB18" s="130" t="b">
        <f t="shared" si="11"/>
        <v>1</v>
      </c>
      <c r="CC18" s="130">
        <f t="shared" si="12"/>
        <v>1</v>
      </c>
      <c r="CD18" s="130" t="b">
        <f t="shared" si="13"/>
        <v>0</v>
      </c>
      <c r="CE18" s="130" t="b">
        <f t="shared" si="14"/>
        <v>1</v>
      </c>
      <c r="CF18" s="130">
        <f t="shared" si="15"/>
        <v>1</v>
      </c>
      <c r="CG18" s="130" t="b">
        <f t="shared" si="16"/>
        <v>0</v>
      </c>
      <c r="CH18" s="130" t="b">
        <f t="shared" si="17"/>
        <v>1</v>
      </c>
      <c r="CI18" s="130">
        <f t="shared" si="18"/>
        <v>1</v>
      </c>
      <c r="CJ18" s="130" t="b">
        <f t="shared" si="19"/>
        <v>0</v>
      </c>
      <c r="CK18" s="130" t="b">
        <f t="shared" si="20"/>
        <v>1</v>
      </c>
      <c r="CL18" s="130">
        <f t="shared" si="21"/>
        <v>1</v>
      </c>
      <c r="CM18" s="130" t="b">
        <f t="shared" si="22"/>
        <v>0</v>
      </c>
      <c r="CN18" s="130" t="b">
        <f t="shared" si="23"/>
        <v>1</v>
      </c>
      <c r="CO18" s="130">
        <f t="shared" si="24"/>
        <v>1</v>
      </c>
      <c r="CP18" s="130" t="b">
        <f t="shared" si="25"/>
        <v>1</v>
      </c>
      <c r="CQ18" s="130" t="b">
        <f t="shared" si="26"/>
        <v>1</v>
      </c>
      <c r="CR18" s="130">
        <f t="shared" si="27"/>
        <v>1</v>
      </c>
      <c r="CS18" s="130" t="b">
        <f t="shared" si="28"/>
        <v>1</v>
      </c>
      <c r="CT18" s="130" t="b">
        <f t="shared" si="29"/>
        <v>1</v>
      </c>
      <c r="CU18" s="130">
        <f t="shared" si="30"/>
        <v>1</v>
      </c>
      <c r="CV18" s="130" t="b">
        <f t="shared" si="31"/>
        <v>1</v>
      </c>
      <c r="CW18" s="130" t="b">
        <f t="shared" si="32"/>
        <v>1</v>
      </c>
      <c r="CX18" s="130">
        <f t="shared" si="33"/>
        <v>1</v>
      </c>
      <c r="CY18" s="130" t="b">
        <f t="shared" si="34"/>
        <v>1</v>
      </c>
      <c r="CZ18" s="130" t="b">
        <f t="shared" si="35"/>
        <v>1</v>
      </c>
      <c r="DA18" s="130">
        <f t="shared" si="36"/>
        <v>1</v>
      </c>
      <c r="DB18" s="130" t="b">
        <f t="shared" si="37"/>
        <v>1</v>
      </c>
      <c r="DC18" s="130" t="b">
        <f t="shared" si="38"/>
        <v>1</v>
      </c>
      <c r="DD18" s="130">
        <f t="shared" si="39"/>
        <v>1</v>
      </c>
      <c r="DE18" s="130" t="b">
        <f t="shared" si="40"/>
        <v>1</v>
      </c>
      <c r="DF18" s="130" t="b">
        <f t="shared" si="41"/>
        <v>1</v>
      </c>
      <c r="DG18" s="130">
        <f t="shared" si="42"/>
        <v>1</v>
      </c>
      <c r="DH18" s="130" t="b">
        <f t="shared" si="43"/>
        <v>1</v>
      </c>
      <c r="DI18" s="130" t="b">
        <f t="shared" si="44"/>
        <v>1</v>
      </c>
      <c r="DJ18" s="130">
        <f t="shared" si="45"/>
        <v>1</v>
      </c>
      <c r="DK18" s="130" t="b">
        <f t="shared" si="46"/>
        <v>1</v>
      </c>
      <c r="DL18" s="130" t="b">
        <f t="shared" si="47"/>
        <v>1</v>
      </c>
      <c r="DM18" s="130">
        <f t="shared" si="48"/>
        <v>1</v>
      </c>
      <c r="DN18" s="130" t="b">
        <f t="shared" si="49"/>
        <v>1</v>
      </c>
      <c r="DO18" s="130" t="b">
        <f t="shared" si="50"/>
        <v>1</v>
      </c>
      <c r="DP18" s="130">
        <f t="shared" si="51"/>
        <v>1</v>
      </c>
      <c r="DQ18" s="130" t="b">
        <f t="shared" si="52"/>
        <v>1</v>
      </c>
      <c r="DR18" s="130" t="b">
        <f t="shared" si="53"/>
        <v>1</v>
      </c>
      <c r="DS18" s="130">
        <f t="shared" si="54"/>
        <v>1</v>
      </c>
      <c r="DT18" s="130" t="b">
        <f t="shared" si="55"/>
        <v>1</v>
      </c>
      <c r="DU18" s="130" t="b">
        <f t="shared" si="56"/>
        <v>1</v>
      </c>
      <c r="DV18" s="130">
        <f t="shared" si="57"/>
        <v>1</v>
      </c>
      <c r="DW18" s="130" t="b">
        <f t="shared" si="58"/>
        <v>1</v>
      </c>
      <c r="DX18" s="130" t="b">
        <f t="shared" si="59"/>
        <v>1</v>
      </c>
      <c r="IV18" s="169"/>
    </row>
    <row r="19" spans="2:256" ht="15.75" customHeight="1" x14ac:dyDescent="0.2">
      <c r="B19" s="55">
        <v>13</v>
      </c>
      <c r="C19" s="56" t="str">
        <f>IF(ISBLANK(Список!B18),"",IF(Список!K18=0,"Укажите вариант",Список!B18))</f>
        <v xml:space="preserve">Толубеева Екатерина </v>
      </c>
      <c r="D19" s="126">
        <v>-8.8800000000000008</v>
      </c>
      <c r="E19" s="142" t="str">
        <f>K!D$34</f>
        <v/>
      </c>
      <c r="F19" s="143"/>
      <c r="G19" s="126">
        <v>450</v>
      </c>
      <c r="H19" s="142" t="str">
        <f>K!G$34</f>
        <v/>
      </c>
      <c r="I19" s="143"/>
      <c r="J19" s="126">
        <v>36</v>
      </c>
      <c r="K19" s="142" t="str">
        <f>K!J$34</f>
        <v/>
      </c>
      <c r="L19" s="143"/>
      <c r="M19" s="126">
        <v>-50</v>
      </c>
      <c r="N19" s="142" t="str">
        <f>K!M$34</f>
        <v/>
      </c>
      <c r="O19" s="143"/>
      <c r="P19" s="126">
        <v>-11.1</v>
      </c>
      <c r="Q19" s="142" t="str">
        <f>K!P$34</f>
        <v/>
      </c>
      <c r="R19" s="143"/>
      <c r="S19" s="126">
        <v>39</v>
      </c>
      <c r="T19" s="142" t="str">
        <f>K!S$34</f>
        <v/>
      </c>
      <c r="U19" s="143"/>
      <c r="V19" s="126">
        <v>20</v>
      </c>
      <c r="W19" s="142" t="str">
        <f>K!V$34</f>
        <v/>
      </c>
      <c r="X19" s="143"/>
      <c r="Y19" s="126">
        <v>25</v>
      </c>
      <c r="Z19" s="142" t="str">
        <f>K!Y$34</f>
        <v/>
      </c>
      <c r="AA19" s="143"/>
      <c r="AB19" s="266"/>
      <c r="AC19" s="142" t="str">
        <f>K!AB$34</f>
        <v/>
      </c>
      <c r="AD19" s="143"/>
      <c r="AE19" s="266"/>
      <c r="AF19" s="142" t="str">
        <f>K!AE$34</f>
        <v/>
      </c>
      <c r="AG19" s="143"/>
      <c r="AH19" s="266"/>
      <c r="AI19" s="142" t="str">
        <f>K!AH$34</f>
        <v/>
      </c>
      <c r="AJ19" s="143"/>
      <c r="AK19" s="266"/>
      <c r="AL19" s="142" t="str">
        <f>K!AK$34</f>
        <v/>
      </c>
      <c r="AM19" s="143"/>
      <c r="AN19" s="266"/>
      <c r="AO19" s="142" t="str">
        <f>K!AN$34</f>
        <v/>
      </c>
      <c r="AP19" s="143"/>
      <c r="AQ19" s="266"/>
      <c r="AR19" s="142" t="str">
        <f>K!AQ$34</f>
        <v/>
      </c>
      <c r="AS19" s="143"/>
      <c r="AT19" s="174"/>
      <c r="AU19" s="173" t="str">
        <f>K!AT$34</f>
        <v/>
      </c>
      <c r="AV19" s="174"/>
      <c r="AW19" s="267"/>
      <c r="AX19" s="142" t="str">
        <f>K!AW$34</f>
        <v/>
      </c>
      <c r="AY19" s="143"/>
      <c r="AZ19" s="266"/>
      <c r="BA19" s="142" t="str">
        <f>K!AZ$34</f>
        <v/>
      </c>
      <c r="BB19" s="143"/>
      <c r="BC19" s="266"/>
      <c r="BD19" s="142" t="str">
        <f>K!BC$34</f>
        <v/>
      </c>
      <c r="BE19" s="143"/>
      <c r="BF19" s="266"/>
      <c r="BG19" s="142" t="str">
        <f>K!BF$34</f>
        <v/>
      </c>
      <c r="BH19" s="143"/>
      <c r="BI19" s="174"/>
      <c r="BJ19" s="173" t="str">
        <f>K!BI$34</f>
        <v/>
      </c>
      <c r="BK19" s="174"/>
      <c r="BL19" s="138">
        <f t="shared" si="64"/>
        <v>1</v>
      </c>
      <c r="BM19" s="138" t="b">
        <f t="shared" si="1"/>
        <v>0</v>
      </c>
      <c r="BN19" s="130">
        <f t="shared" si="2"/>
        <v>1</v>
      </c>
      <c r="BO19" s="130">
        <f>IF(AND(BP19=20,Список!K18=1),1,0)</f>
        <v>1</v>
      </c>
      <c r="BP19" s="130">
        <f t="shared" si="60"/>
        <v>20</v>
      </c>
      <c r="BQ19" s="130">
        <f t="shared" si="61"/>
        <v>1</v>
      </c>
      <c r="BR19" s="130" t="b">
        <f t="shared" si="62"/>
        <v>0</v>
      </c>
      <c r="BS19" s="130" t="b">
        <f t="shared" si="63"/>
        <v>1</v>
      </c>
      <c r="BT19" s="130">
        <f t="shared" si="3"/>
        <v>1</v>
      </c>
      <c r="BU19" s="130" t="b">
        <f t="shared" si="4"/>
        <v>0</v>
      </c>
      <c r="BV19" s="130" t="b">
        <f t="shared" si="5"/>
        <v>1</v>
      </c>
      <c r="BW19" s="130">
        <f t="shared" si="6"/>
        <v>1</v>
      </c>
      <c r="BX19" s="130" t="b">
        <f t="shared" si="7"/>
        <v>0</v>
      </c>
      <c r="BY19" s="130" t="b">
        <f t="shared" si="8"/>
        <v>1</v>
      </c>
      <c r="BZ19" s="130">
        <f t="shared" si="9"/>
        <v>1</v>
      </c>
      <c r="CA19" s="130" t="b">
        <f t="shared" si="10"/>
        <v>0</v>
      </c>
      <c r="CB19" s="130" t="b">
        <f t="shared" si="11"/>
        <v>1</v>
      </c>
      <c r="CC19" s="130">
        <f t="shared" si="12"/>
        <v>1</v>
      </c>
      <c r="CD19" s="130" t="b">
        <f t="shared" si="13"/>
        <v>0</v>
      </c>
      <c r="CE19" s="130" t="b">
        <f t="shared" si="14"/>
        <v>1</v>
      </c>
      <c r="CF19" s="130">
        <f t="shared" si="15"/>
        <v>1</v>
      </c>
      <c r="CG19" s="130" t="b">
        <f t="shared" si="16"/>
        <v>0</v>
      </c>
      <c r="CH19" s="130" t="b">
        <f t="shared" si="17"/>
        <v>1</v>
      </c>
      <c r="CI19" s="130">
        <f t="shared" si="18"/>
        <v>1</v>
      </c>
      <c r="CJ19" s="130" t="b">
        <f t="shared" si="19"/>
        <v>0</v>
      </c>
      <c r="CK19" s="130" t="b">
        <f t="shared" si="20"/>
        <v>1</v>
      </c>
      <c r="CL19" s="130">
        <f t="shared" si="21"/>
        <v>1</v>
      </c>
      <c r="CM19" s="130" t="b">
        <f t="shared" si="22"/>
        <v>0</v>
      </c>
      <c r="CN19" s="130" t="b">
        <f t="shared" si="23"/>
        <v>1</v>
      </c>
      <c r="CO19" s="130">
        <f t="shared" si="24"/>
        <v>1</v>
      </c>
      <c r="CP19" s="130" t="b">
        <f t="shared" si="25"/>
        <v>1</v>
      </c>
      <c r="CQ19" s="130" t="b">
        <f t="shared" si="26"/>
        <v>1</v>
      </c>
      <c r="CR19" s="130">
        <f t="shared" si="27"/>
        <v>1</v>
      </c>
      <c r="CS19" s="130" t="b">
        <f t="shared" si="28"/>
        <v>1</v>
      </c>
      <c r="CT19" s="130" t="b">
        <f t="shared" si="29"/>
        <v>1</v>
      </c>
      <c r="CU19" s="130">
        <f t="shared" si="30"/>
        <v>1</v>
      </c>
      <c r="CV19" s="130" t="b">
        <f t="shared" si="31"/>
        <v>1</v>
      </c>
      <c r="CW19" s="130" t="b">
        <f t="shared" si="32"/>
        <v>1</v>
      </c>
      <c r="CX19" s="130">
        <f t="shared" si="33"/>
        <v>1</v>
      </c>
      <c r="CY19" s="130" t="b">
        <f t="shared" si="34"/>
        <v>1</v>
      </c>
      <c r="CZ19" s="130" t="b">
        <f t="shared" si="35"/>
        <v>1</v>
      </c>
      <c r="DA19" s="130">
        <f t="shared" si="36"/>
        <v>1</v>
      </c>
      <c r="DB19" s="130" t="b">
        <f t="shared" si="37"/>
        <v>1</v>
      </c>
      <c r="DC19" s="130" t="b">
        <f t="shared" si="38"/>
        <v>1</v>
      </c>
      <c r="DD19" s="130">
        <f t="shared" si="39"/>
        <v>1</v>
      </c>
      <c r="DE19" s="130" t="b">
        <f t="shared" si="40"/>
        <v>1</v>
      </c>
      <c r="DF19" s="130" t="b">
        <f t="shared" si="41"/>
        <v>1</v>
      </c>
      <c r="DG19" s="130">
        <f t="shared" si="42"/>
        <v>1</v>
      </c>
      <c r="DH19" s="130" t="b">
        <f t="shared" si="43"/>
        <v>1</v>
      </c>
      <c r="DI19" s="130" t="b">
        <f t="shared" si="44"/>
        <v>1</v>
      </c>
      <c r="DJ19" s="130">
        <f t="shared" si="45"/>
        <v>1</v>
      </c>
      <c r="DK19" s="130" t="b">
        <f t="shared" si="46"/>
        <v>1</v>
      </c>
      <c r="DL19" s="130" t="b">
        <f t="shared" si="47"/>
        <v>1</v>
      </c>
      <c r="DM19" s="130">
        <f t="shared" si="48"/>
        <v>1</v>
      </c>
      <c r="DN19" s="130" t="b">
        <f t="shared" si="49"/>
        <v>1</v>
      </c>
      <c r="DO19" s="130" t="b">
        <f t="shared" si="50"/>
        <v>1</v>
      </c>
      <c r="DP19" s="130">
        <f t="shared" si="51"/>
        <v>1</v>
      </c>
      <c r="DQ19" s="130" t="b">
        <f t="shared" si="52"/>
        <v>1</v>
      </c>
      <c r="DR19" s="130" t="b">
        <f t="shared" si="53"/>
        <v>1</v>
      </c>
      <c r="DS19" s="130">
        <f t="shared" si="54"/>
        <v>1</v>
      </c>
      <c r="DT19" s="130" t="b">
        <f t="shared" si="55"/>
        <v>1</v>
      </c>
      <c r="DU19" s="130" t="b">
        <f t="shared" si="56"/>
        <v>1</v>
      </c>
      <c r="DV19" s="130">
        <f t="shared" si="57"/>
        <v>1</v>
      </c>
      <c r="DW19" s="130" t="b">
        <f t="shared" si="58"/>
        <v>1</v>
      </c>
      <c r="DX19" s="130" t="b">
        <f t="shared" si="59"/>
        <v>1</v>
      </c>
      <c r="IV19" s="169"/>
    </row>
    <row r="20" spans="2:256" ht="15.75" customHeight="1" x14ac:dyDescent="0.2">
      <c r="B20" s="55">
        <v>14</v>
      </c>
      <c r="C20" s="56" t="str">
        <f>IF(ISBLANK(Список!B19),"",IF(Список!K19=0,"Укажите вариант",Список!B19))</f>
        <v xml:space="preserve">Холодков Александр </v>
      </c>
      <c r="D20" s="126" t="s">
        <v>97</v>
      </c>
      <c r="E20" s="142" t="str">
        <f>K!D$34</f>
        <v/>
      </c>
      <c r="F20" s="143"/>
      <c r="G20" s="126">
        <v>490</v>
      </c>
      <c r="H20" s="142" t="str">
        <f>K!G$34</f>
        <v/>
      </c>
      <c r="I20" s="143"/>
      <c r="J20" s="126">
        <v>36</v>
      </c>
      <c r="K20" s="142" t="str">
        <f>K!J$34</f>
        <v/>
      </c>
      <c r="L20" s="143"/>
      <c r="M20" s="126">
        <v>-50</v>
      </c>
      <c r="N20" s="142" t="str">
        <f>K!M$34</f>
        <v/>
      </c>
      <c r="O20" s="143"/>
      <c r="P20" s="126">
        <v>-303</v>
      </c>
      <c r="Q20" s="142" t="str">
        <f>K!P$34</f>
        <v/>
      </c>
      <c r="R20" s="143"/>
      <c r="S20" s="126">
        <v>39</v>
      </c>
      <c r="T20" s="142" t="str">
        <f>K!S$34</f>
        <v/>
      </c>
      <c r="U20" s="143"/>
      <c r="V20" s="126">
        <v>20</v>
      </c>
      <c r="W20" s="142" t="str">
        <f>K!V$34</f>
        <v/>
      </c>
      <c r="X20" s="143"/>
      <c r="Y20" s="126">
        <v>126</v>
      </c>
      <c r="Z20" s="142" t="str">
        <f>K!Y$34</f>
        <v/>
      </c>
      <c r="AA20" s="143"/>
      <c r="AB20" s="266"/>
      <c r="AC20" s="142" t="str">
        <f>K!AB$34</f>
        <v/>
      </c>
      <c r="AD20" s="143"/>
      <c r="AE20" s="266"/>
      <c r="AF20" s="142" t="str">
        <f>K!AE$34</f>
        <v/>
      </c>
      <c r="AG20" s="143"/>
      <c r="AH20" s="266"/>
      <c r="AI20" s="142" t="str">
        <f>K!AH$34</f>
        <v/>
      </c>
      <c r="AJ20" s="143"/>
      <c r="AK20" s="266"/>
      <c r="AL20" s="142" t="str">
        <f>K!AK$34</f>
        <v/>
      </c>
      <c r="AM20" s="143"/>
      <c r="AN20" s="266"/>
      <c r="AO20" s="142" t="str">
        <f>K!AN$34</f>
        <v/>
      </c>
      <c r="AP20" s="143"/>
      <c r="AQ20" s="266"/>
      <c r="AR20" s="142" t="str">
        <f>K!AQ$34</f>
        <v/>
      </c>
      <c r="AS20" s="143"/>
      <c r="AT20" s="174"/>
      <c r="AU20" s="173" t="str">
        <f>K!AT$34</f>
        <v/>
      </c>
      <c r="AV20" s="174"/>
      <c r="AW20" s="267"/>
      <c r="AX20" s="142" t="str">
        <f>K!AW$34</f>
        <v/>
      </c>
      <c r="AY20" s="143"/>
      <c r="AZ20" s="266"/>
      <c r="BA20" s="142" t="str">
        <f>K!AZ$34</f>
        <v/>
      </c>
      <c r="BB20" s="143"/>
      <c r="BC20" s="266"/>
      <c r="BD20" s="142" t="str">
        <f>K!BC$34</f>
        <v/>
      </c>
      <c r="BE20" s="143"/>
      <c r="BF20" s="266"/>
      <c r="BG20" s="142" t="str">
        <f>K!BF$34</f>
        <v/>
      </c>
      <c r="BH20" s="143"/>
      <c r="BI20" s="174"/>
      <c r="BJ20" s="173" t="str">
        <f>K!BI$34</f>
        <v/>
      </c>
      <c r="BK20" s="174"/>
      <c r="BL20" s="138">
        <f t="shared" si="64"/>
        <v>1</v>
      </c>
      <c r="BM20" s="138" t="b">
        <f t="shared" si="1"/>
        <v>0</v>
      </c>
      <c r="BN20" s="130">
        <f t="shared" si="2"/>
        <v>1</v>
      </c>
      <c r="BO20" s="130">
        <f>IF(AND(BP20=20,Список!K19=1),1,0)</f>
        <v>1</v>
      </c>
      <c r="BP20" s="130">
        <f t="shared" si="60"/>
        <v>20</v>
      </c>
      <c r="BQ20" s="130">
        <f t="shared" si="61"/>
        <v>1</v>
      </c>
      <c r="BR20" s="130" t="b">
        <f t="shared" si="62"/>
        <v>0</v>
      </c>
      <c r="BS20" s="130" t="b">
        <f t="shared" si="63"/>
        <v>1</v>
      </c>
      <c r="BT20" s="130">
        <f t="shared" si="3"/>
        <v>1</v>
      </c>
      <c r="BU20" s="130" t="b">
        <f t="shared" si="4"/>
        <v>0</v>
      </c>
      <c r="BV20" s="130" t="b">
        <f t="shared" si="5"/>
        <v>1</v>
      </c>
      <c r="BW20" s="130">
        <f t="shared" si="6"/>
        <v>1</v>
      </c>
      <c r="BX20" s="130" t="b">
        <f t="shared" si="7"/>
        <v>0</v>
      </c>
      <c r="BY20" s="130" t="b">
        <f t="shared" si="8"/>
        <v>1</v>
      </c>
      <c r="BZ20" s="130">
        <f t="shared" si="9"/>
        <v>1</v>
      </c>
      <c r="CA20" s="130" t="b">
        <f t="shared" si="10"/>
        <v>0</v>
      </c>
      <c r="CB20" s="130" t="b">
        <f t="shared" si="11"/>
        <v>1</v>
      </c>
      <c r="CC20" s="130">
        <f t="shared" si="12"/>
        <v>1</v>
      </c>
      <c r="CD20" s="130" t="b">
        <f t="shared" si="13"/>
        <v>0</v>
      </c>
      <c r="CE20" s="130" t="b">
        <f t="shared" si="14"/>
        <v>1</v>
      </c>
      <c r="CF20" s="130">
        <f t="shared" si="15"/>
        <v>1</v>
      </c>
      <c r="CG20" s="130" t="b">
        <f t="shared" si="16"/>
        <v>0</v>
      </c>
      <c r="CH20" s="130" t="b">
        <f t="shared" si="17"/>
        <v>1</v>
      </c>
      <c r="CI20" s="130">
        <f t="shared" si="18"/>
        <v>1</v>
      </c>
      <c r="CJ20" s="130" t="b">
        <f t="shared" si="19"/>
        <v>0</v>
      </c>
      <c r="CK20" s="130" t="b">
        <f t="shared" si="20"/>
        <v>1</v>
      </c>
      <c r="CL20" s="130">
        <f t="shared" si="21"/>
        <v>1</v>
      </c>
      <c r="CM20" s="130" t="b">
        <f t="shared" si="22"/>
        <v>0</v>
      </c>
      <c r="CN20" s="130" t="b">
        <f t="shared" si="23"/>
        <v>1</v>
      </c>
      <c r="CO20" s="130">
        <f t="shared" si="24"/>
        <v>1</v>
      </c>
      <c r="CP20" s="130" t="b">
        <f t="shared" si="25"/>
        <v>1</v>
      </c>
      <c r="CQ20" s="130" t="b">
        <f t="shared" si="26"/>
        <v>1</v>
      </c>
      <c r="CR20" s="130">
        <f t="shared" si="27"/>
        <v>1</v>
      </c>
      <c r="CS20" s="130" t="b">
        <f t="shared" si="28"/>
        <v>1</v>
      </c>
      <c r="CT20" s="130" t="b">
        <f t="shared" si="29"/>
        <v>1</v>
      </c>
      <c r="CU20" s="130">
        <f t="shared" si="30"/>
        <v>1</v>
      </c>
      <c r="CV20" s="130" t="b">
        <f t="shared" si="31"/>
        <v>1</v>
      </c>
      <c r="CW20" s="130" t="b">
        <f t="shared" si="32"/>
        <v>1</v>
      </c>
      <c r="CX20" s="130">
        <f t="shared" si="33"/>
        <v>1</v>
      </c>
      <c r="CY20" s="130" t="b">
        <f t="shared" si="34"/>
        <v>1</v>
      </c>
      <c r="CZ20" s="130" t="b">
        <f t="shared" si="35"/>
        <v>1</v>
      </c>
      <c r="DA20" s="130">
        <f t="shared" si="36"/>
        <v>1</v>
      </c>
      <c r="DB20" s="130" t="b">
        <f t="shared" si="37"/>
        <v>1</v>
      </c>
      <c r="DC20" s="130" t="b">
        <f t="shared" si="38"/>
        <v>1</v>
      </c>
      <c r="DD20" s="130">
        <f t="shared" si="39"/>
        <v>1</v>
      </c>
      <c r="DE20" s="130" t="b">
        <f t="shared" si="40"/>
        <v>1</v>
      </c>
      <c r="DF20" s="130" t="b">
        <f t="shared" si="41"/>
        <v>1</v>
      </c>
      <c r="DG20" s="130">
        <f t="shared" si="42"/>
        <v>1</v>
      </c>
      <c r="DH20" s="130" t="b">
        <f t="shared" si="43"/>
        <v>1</v>
      </c>
      <c r="DI20" s="130" t="b">
        <f t="shared" si="44"/>
        <v>1</v>
      </c>
      <c r="DJ20" s="130">
        <f t="shared" si="45"/>
        <v>1</v>
      </c>
      <c r="DK20" s="130" t="b">
        <f t="shared" si="46"/>
        <v>1</v>
      </c>
      <c r="DL20" s="130" t="b">
        <f t="shared" si="47"/>
        <v>1</v>
      </c>
      <c r="DM20" s="130">
        <f t="shared" si="48"/>
        <v>1</v>
      </c>
      <c r="DN20" s="130" t="b">
        <f t="shared" si="49"/>
        <v>1</v>
      </c>
      <c r="DO20" s="130" t="b">
        <f t="shared" si="50"/>
        <v>1</v>
      </c>
      <c r="DP20" s="130">
        <f t="shared" si="51"/>
        <v>1</v>
      </c>
      <c r="DQ20" s="130" t="b">
        <f t="shared" si="52"/>
        <v>1</v>
      </c>
      <c r="DR20" s="130" t="b">
        <f t="shared" si="53"/>
        <v>1</v>
      </c>
      <c r="DS20" s="130">
        <f t="shared" si="54"/>
        <v>1</v>
      </c>
      <c r="DT20" s="130" t="b">
        <f t="shared" si="55"/>
        <v>1</v>
      </c>
      <c r="DU20" s="130" t="b">
        <f t="shared" si="56"/>
        <v>1</v>
      </c>
      <c r="DV20" s="130">
        <f t="shared" si="57"/>
        <v>1</v>
      </c>
      <c r="DW20" s="130" t="b">
        <f t="shared" si="58"/>
        <v>1</v>
      </c>
      <c r="DX20" s="130" t="b">
        <f t="shared" si="59"/>
        <v>1</v>
      </c>
      <c r="IV20" s="169"/>
    </row>
    <row r="21" spans="2:256" ht="15.75" customHeight="1" x14ac:dyDescent="0.2">
      <c r="B21" s="55">
        <v>15</v>
      </c>
      <c r="C21" s="56" t="str">
        <f>IF(ISBLANK(Список!B20),"",IF(Список!K20=0,"Укажите вариант",Список!B20))</f>
        <v>Полохин Дмитрий</v>
      </c>
      <c r="D21" s="126">
        <v>-5.66</v>
      </c>
      <c r="E21" s="142" t="str">
        <f>K!D$34</f>
        <v/>
      </c>
      <c r="F21" s="143"/>
      <c r="G21" s="126">
        <v>615</v>
      </c>
      <c r="H21" s="142" t="str">
        <f>K!G$34</f>
        <v/>
      </c>
      <c r="I21" s="143"/>
      <c r="J21" s="126">
        <v>41</v>
      </c>
      <c r="K21" s="142" t="str">
        <f>K!J$34</f>
        <v/>
      </c>
      <c r="L21" s="143"/>
      <c r="M21" s="126">
        <v>-90</v>
      </c>
      <c r="N21" s="142" t="str">
        <f>K!M$34</f>
        <v/>
      </c>
      <c r="O21" s="143"/>
      <c r="P21" s="126">
        <v>-9.3000000000000007</v>
      </c>
      <c r="Q21" s="142" t="str">
        <f>K!P$34</f>
        <v/>
      </c>
      <c r="R21" s="143"/>
      <c r="S21" s="126">
        <v>41</v>
      </c>
      <c r="T21" s="142" t="str">
        <f>K!S$34</f>
        <v/>
      </c>
      <c r="U21" s="143"/>
      <c r="V21" s="126">
        <v>25</v>
      </c>
      <c r="W21" s="142" t="str">
        <f>K!V$34</f>
        <v/>
      </c>
      <c r="X21" s="143"/>
      <c r="Y21" s="126">
        <v>28</v>
      </c>
      <c r="Z21" s="142" t="str">
        <f>K!Y$34</f>
        <v/>
      </c>
      <c r="AA21" s="143"/>
      <c r="AB21" s="266"/>
      <c r="AC21" s="142" t="str">
        <f>K!AB$34</f>
        <v/>
      </c>
      <c r="AD21" s="143"/>
      <c r="AE21" s="266"/>
      <c r="AF21" s="142" t="str">
        <f>K!AE$34</f>
        <v/>
      </c>
      <c r="AG21" s="143"/>
      <c r="AH21" s="266"/>
      <c r="AI21" s="142" t="str">
        <f>K!AH$34</f>
        <v/>
      </c>
      <c r="AJ21" s="143"/>
      <c r="AK21" s="266"/>
      <c r="AL21" s="142" t="str">
        <f>K!AK$34</f>
        <v/>
      </c>
      <c r="AM21" s="143"/>
      <c r="AN21" s="266"/>
      <c r="AO21" s="142" t="str">
        <f>K!AN$34</f>
        <v/>
      </c>
      <c r="AP21" s="143"/>
      <c r="AQ21" s="266"/>
      <c r="AR21" s="142" t="str">
        <f>K!AQ$34</f>
        <v/>
      </c>
      <c r="AS21" s="143"/>
      <c r="AT21" s="174"/>
      <c r="AU21" s="173" t="str">
        <f>K!AT$34</f>
        <v/>
      </c>
      <c r="AV21" s="174"/>
      <c r="AW21" s="267"/>
      <c r="AX21" s="142" t="str">
        <f>K!AW$34</f>
        <v/>
      </c>
      <c r="AY21" s="143"/>
      <c r="AZ21" s="266"/>
      <c r="BA21" s="142" t="str">
        <f>K!AZ$34</f>
        <v/>
      </c>
      <c r="BB21" s="143"/>
      <c r="BC21" s="266"/>
      <c r="BD21" s="142" t="str">
        <f>K!BC$34</f>
        <v/>
      </c>
      <c r="BE21" s="143"/>
      <c r="BF21" s="266"/>
      <c r="BG21" s="142" t="str">
        <f>K!BF$34</f>
        <v/>
      </c>
      <c r="BH21" s="143"/>
      <c r="BI21" s="174"/>
      <c r="BJ21" s="173" t="str">
        <f>K!BI$34</f>
        <v/>
      </c>
      <c r="BK21" s="174"/>
      <c r="BL21" s="138">
        <f t="shared" si="64"/>
        <v>1</v>
      </c>
      <c r="BM21" s="138" t="b">
        <f t="shared" si="1"/>
        <v>0</v>
      </c>
      <c r="BN21" s="130">
        <f t="shared" si="2"/>
        <v>1</v>
      </c>
      <c r="BO21" s="130">
        <f>IF(AND(BP21=20,Список!K20=1),1,0)</f>
        <v>1</v>
      </c>
      <c r="BP21" s="130">
        <f t="shared" si="60"/>
        <v>20</v>
      </c>
      <c r="BQ21" s="130">
        <f t="shared" si="61"/>
        <v>1</v>
      </c>
      <c r="BR21" s="130" t="b">
        <f t="shared" si="62"/>
        <v>0</v>
      </c>
      <c r="BS21" s="130" t="b">
        <f t="shared" si="63"/>
        <v>1</v>
      </c>
      <c r="BT21" s="130">
        <f t="shared" si="3"/>
        <v>1</v>
      </c>
      <c r="BU21" s="130" t="b">
        <f t="shared" si="4"/>
        <v>0</v>
      </c>
      <c r="BV21" s="130" t="b">
        <f t="shared" si="5"/>
        <v>1</v>
      </c>
      <c r="BW21" s="130">
        <f t="shared" si="6"/>
        <v>1</v>
      </c>
      <c r="BX21" s="130" t="b">
        <f t="shared" si="7"/>
        <v>0</v>
      </c>
      <c r="BY21" s="130" t="b">
        <f t="shared" si="8"/>
        <v>1</v>
      </c>
      <c r="BZ21" s="130">
        <f t="shared" si="9"/>
        <v>1</v>
      </c>
      <c r="CA21" s="130" t="b">
        <f t="shared" si="10"/>
        <v>0</v>
      </c>
      <c r="CB21" s="130" t="b">
        <f t="shared" si="11"/>
        <v>1</v>
      </c>
      <c r="CC21" s="130">
        <f t="shared" si="12"/>
        <v>1</v>
      </c>
      <c r="CD21" s="130" t="b">
        <f t="shared" si="13"/>
        <v>0</v>
      </c>
      <c r="CE21" s="130" t="b">
        <f t="shared" si="14"/>
        <v>1</v>
      </c>
      <c r="CF21" s="130">
        <f t="shared" si="15"/>
        <v>1</v>
      </c>
      <c r="CG21" s="130" t="b">
        <f t="shared" si="16"/>
        <v>0</v>
      </c>
      <c r="CH21" s="130" t="b">
        <f t="shared" si="17"/>
        <v>1</v>
      </c>
      <c r="CI21" s="130">
        <f t="shared" si="18"/>
        <v>1</v>
      </c>
      <c r="CJ21" s="130" t="b">
        <f t="shared" si="19"/>
        <v>0</v>
      </c>
      <c r="CK21" s="130" t="b">
        <f t="shared" si="20"/>
        <v>1</v>
      </c>
      <c r="CL21" s="130">
        <f t="shared" si="21"/>
        <v>1</v>
      </c>
      <c r="CM21" s="130" t="b">
        <f t="shared" si="22"/>
        <v>0</v>
      </c>
      <c r="CN21" s="130" t="b">
        <f t="shared" si="23"/>
        <v>1</v>
      </c>
      <c r="CO21" s="130">
        <f t="shared" si="24"/>
        <v>1</v>
      </c>
      <c r="CP21" s="130" t="b">
        <f t="shared" si="25"/>
        <v>1</v>
      </c>
      <c r="CQ21" s="130" t="b">
        <f t="shared" si="26"/>
        <v>1</v>
      </c>
      <c r="CR21" s="130">
        <f t="shared" si="27"/>
        <v>1</v>
      </c>
      <c r="CS21" s="130" t="b">
        <f t="shared" si="28"/>
        <v>1</v>
      </c>
      <c r="CT21" s="130" t="b">
        <f t="shared" si="29"/>
        <v>1</v>
      </c>
      <c r="CU21" s="130">
        <f t="shared" si="30"/>
        <v>1</v>
      </c>
      <c r="CV21" s="130" t="b">
        <f t="shared" si="31"/>
        <v>1</v>
      </c>
      <c r="CW21" s="130" t="b">
        <f t="shared" si="32"/>
        <v>1</v>
      </c>
      <c r="CX21" s="130">
        <f t="shared" si="33"/>
        <v>1</v>
      </c>
      <c r="CY21" s="130" t="b">
        <f t="shared" si="34"/>
        <v>1</v>
      </c>
      <c r="CZ21" s="130" t="b">
        <f t="shared" si="35"/>
        <v>1</v>
      </c>
      <c r="DA21" s="130">
        <f t="shared" si="36"/>
        <v>1</v>
      </c>
      <c r="DB21" s="130" t="b">
        <f t="shared" si="37"/>
        <v>1</v>
      </c>
      <c r="DC21" s="130" t="b">
        <f t="shared" si="38"/>
        <v>1</v>
      </c>
      <c r="DD21" s="130">
        <f t="shared" si="39"/>
        <v>1</v>
      </c>
      <c r="DE21" s="130" t="b">
        <f t="shared" si="40"/>
        <v>1</v>
      </c>
      <c r="DF21" s="130" t="b">
        <f t="shared" si="41"/>
        <v>1</v>
      </c>
      <c r="DG21" s="130">
        <f t="shared" si="42"/>
        <v>1</v>
      </c>
      <c r="DH21" s="130" t="b">
        <f t="shared" si="43"/>
        <v>1</v>
      </c>
      <c r="DI21" s="130" t="b">
        <f t="shared" si="44"/>
        <v>1</v>
      </c>
      <c r="DJ21" s="130">
        <f t="shared" si="45"/>
        <v>1</v>
      </c>
      <c r="DK21" s="130" t="b">
        <f t="shared" si="46"/>
        <v>1</v>
      </c>
      <c r="DL21" s="130" t="b">
        <f t="shared" si="47"/>
        <v>1</v>
      </c>
      <c r="DM21" s="130">
        <f t="shared" si="48"/>
        <v>1</v>
      </c>
      <c r="DN21" s="130" t="b">
        <f t="shared" si="49"/>
        <v>1</v>
      </c>
      <c r="DO21" s="130" t="b">
        <f t="shared" si="50"/>
        <v>1</v>
      </c>
      <c r="DP21" s="130">
        <f t="shared" si="51"/>
        <v>1</v>
      </c>
      <c r="DQ21" s="130" t="b">
        <f t="shared" si="52"/>
        <v>1</v>
      </c>
      <c r="DR21" s="130" t="b">
        <f t="shared" si="53"/>
        <v>1</v>
      </c>
      <c r="DS21" s="130">
        <f t="shared" si="54"/>
        <v>1</v>
      </c>
      <c r="DT21" s="130" t="b">
        <f t="shared" si="55"/>
        <v>1</v>
      </c>
      <c r="DU21" s="130" t="b">
        <f t="shared" si="56"/>
        <v>1</v>
      </c>
      <c r="DV21" s="130">
        <f t="shared" si="57"/>
        <v>1</v>
      </c>
      <c r="DW21" s="130" t="b">
        <f t="shared" si="58"/>
        <v>1</v>
      </c>
      <c r="DX21" s="130" t="b">
        <f t="shared" si="59"/>
        <v>1</v>
      </c>
      <c r="IV21" s="169"/>
    </row>
    <row r="22" spans="2:256" ht="15.75" customHeight="1" x14ac:dyDescent="0.2">
      <c r="B22" s="55">
        <v>16</v>
      </c>
      <c r="C22" s="56" t="str">
        <f>IF(ISBLANK(Список!B21),"",IF(Список!K21=0,"Укажите вариант",Список!B21))</f>
        <v/>
      </c>
      <c r="D22" s="126"/>
      <c r="E22" s="142" t="str">
        <f>K!D$34</f>
        <v/>
      </c>
      <c r="F22" s="143"/>
      <c r="G22" s="126"/>
      <c r="H22" s="142" t="str">
        <f>K!G$34</f>
        <v/>
      </c>
      <c r="I22" s="143"/>
      <c r="J22" s="126"/>
      <c r="K22" s="142" t="str">
        <f>K!J$34</f>
        <v/>
      </c>
      <c r="L22" s="143"/>
      <c r="M22" s="126"/>
      <c r="N22" s="142" t="str">
        <f>K!M$34</f>
        <v/>
      </c>
      <c r="O22" s="143"/>
      <c r="P22" s="126"/>
      <c r="Q22" s="142" t="str">
        <f>K!P$34</f>
        <v/>
      </c>
      <c r="R22" s="143"/>
      <c r="S22" s="126"/>
      <c r="T22" s="142" t="str">
        <f>K!S$34</f>
        <v/>
      </c>
      <c r="U22" s="143"/>
      <c r="V22" s="126"/>
      <c r="W22" s="142" t="str">
        <f>K!V$34</f>
        <v/>
      </c>
      <c r="X22" s="143"/>
      <c r="Y22" s="126"/>
      <c r="Z22" s="142" t="str">
        <f>K!Y$34</f>
        <v/>
      </c>
      <c r="AA22" s="143"/>
      <c r="AB22" s="266"/>
      <c r="AC22" s="142" t="str">
        <f>K!AB$34</f>
        <v/>
      </c>
      <c r="AD22" s="143"/>
      <c r="AE22" s="266"/>
      <c r="AF22" s="142" t="str">
        <f>K!AE$34</f>
        <v/>
      </c>
      <c r="AG22" s="143"/>
      <c r="AH22" s="266"/>
      <c r="AI22" s="142" t="str">
        <f>K!AH$34</f>
        <v/>
      </c>
      <c r="AJ22" s="143"/>
      <c r="AK22" s="266"/>
      <c r="AL22" s="142" t="str">
        <f>K!AK$34</f>
        <v/>
      </c>
      <c r="AM22" s="143"/>
      <c r="AN22" s="266"/>
      <c r="AO22" s="142" t="str">
        <f>K!AN$34</f>
        <v/>
      </c>
      <c r="AP22" s="143"/>
      <c r="AQ22" s="266"/>
      <c r="AR22" s="142" t="str">
        <f>K!AQ$34</f>
        <v/>
      </c>
      <c r="AS22" s="143"/>
      <c r="AT22" s="174"/>
      <c r="AU22" s="173" t="str">
        <f>K!AT$34</f>
        <v/>
      </c>
      <c r="AV22" s="174"/>
      <c r="AW22" s="267"/>
      <c r="AX22" s="142" t="str">
        <f>K!AW$34</f>
        <v/>
      </c>
      <c r="AY22" s="143"/>
      <c r="AZ22" s="266"/>
      <c r="BA22" s="142" t="str">
        <f>K!AZ$34</f>
        <v/>
      </c>
      <c r="BB22" s="143"/>
      <c r="BC22" s="266"/>
      <c r="BD22" s="142" t="str">
        <f>K!BC$34</f>
        <v/>
      </c>
      <c r="BE22" s="143"/>
      <c r="BF22" s="266"/>
      <c r="BG22" s="142" t="str">
        <f>K!BF$34</f>
        <v/>
      </c>
      <c r="BH22" s="143"/>
      <c r="BI22" s="174"/>
      <c r="BJ22" s="173" t="str">
        <f>K!BI$34</f>
        <v/>
      </c>
      <c r="BK22" s="174"/>
      <c r="BL22" s="138">
        <f t="shared" si="64"/>
        <v>1</v>
      </c>
      <c r="BM22" s="138" t="b">
        <f t="shared" si="1"/>
        <v>1</v>
      </c>
      <c r="BN22" s="130">
        <f t="shared" si="2"/>
        <v>0</v>
      </c>
      <c r="BO22" s="130">
        <f>IF(AND(BP22=20,Список!K21=1),1,0)</f>
        <v>1</v>
      </c>
      <c r="BP22" s="130">
        <f t="shared" si="60"/>
        <v>20</v>
      </c>
      <c r="BQ22" s="130">
        <f t="shared" si="61"/>
        <v>1</v>
      </c>
      <c r="BR22" s="130" t="b">
        <f t="shared" si="62"/>
        <v>1</v>
      </c>
      <c r="BS22" s="130" t="b">
        <f t="shared" si="63"/>
        <v>1</v>
      </c>
      <c r="BT22" s="130">
        <f t="shared" si="3"/>
        <v>1</v>
      </c>
      <c r="BU22" s="130" t="b">
        <f t="shared" si="4"/>
        <v>1</v>
      </c>
      <c r="BV22" s="130" t="b">
        <f t="shared" si="5"/>
        <v>1</v>
      </c>
      <c r="BW22" s="130">
        <f t="shared" si="6"/>
        <v>1</v>
      </c>
      <c r="BX22" s="130" t="b">
        <f t="shared" si="7"/>
        <v>1</v>
      </c>
      <c r="BY22" s="130" t="b">
        <f t="shared" si="8"/>
        <v>1</v>
      </c>
      <c r="BZ22" s="130">
        <f t="shared" si="9"/>
        <v>1</v>
      </c>
      <c r="CA22" s="130" t="b">
        <f t="shared" si="10"/>
        <v>1</v>
      </c>
      <c r="CB22" s="130" t="b">
        <f t="shared" si="11"/>
        <v>1</v>
      </c>
      <c r="CC22" s="130">
        <f t="shared" si="12"/>
        <v>1</v>
      </c>
      <c r="CD22" s="130" t="b">
        <f t="shared" si="13"/>
        <v>1</v>
      </c>
      <c r="CE22" s="130" t="b">
        <f t="shared" si="14"/>
        <v>1</v>
      </c>
      <c r="CF22" s="130">
        <f t="shared" si="15"/>
        <v>1</v>
      </c>
      <c r="CG22" s="130" t="b">
        <f t="shared" si="16"/>
        <v>1</v>
      </c>
      <c r="CH22" s="130" t="b">
        <f t="shared" si="17"/>
        <v>1</v>
      </c>
      <c r="CI22" s="130">
        <f t="shared" si="18"/>
        <v>1</v>
      </c>
      <c r="CJ22" s="130" t="b">
        <f t="shared" si="19"/>
        <v>1</v>
      </c>
      <c r="CK22" s="130" t="b">
        <f t="shared" si="20"/>
        <v>1</v>
      </c>
      <c r="CL22" s="130">
        <f t="shared" si="21"/>
        <v>1</v>
      </c>
      <c r="CM22" s="130" t="b">
        <f t="shared" si="22"/>
        <v>1</v>
      </c>
      <c r="CN22" s="130" t="b">
        <f t="shared" si="23"/>
        <v>1</v>
      </c>
      <c r="CO22" s="130">
        <f t="shared" si="24"/>
        <v>1</v>
      </c>
      <c r="CP22" s="130" t="b">
        <f t="shared" si="25"/>
        <v>1</v>
      </c>
      <c r="CQ22" s="130" t="b">
        <f t="shared" si="26"/>
        <v>1</v>
      </c>
      <c r="CR22" s="130">
        <f t="shared" si="27"/>
        <v>1</v>
      </c>
      <c r="CS22" s="130" t="b">
        <f t="shared" si="28"/>
        <v>1</v>
      </c>
      <c r="CT22" s="130" t="b">
        <f t="shared" si="29"/>
        <v>1</v>
      </c>
      <c r="CU22" s="130">
        <f t="shared" si="30"/>
        <v>1</v>
      </c>
      <c r="CV22" s="130" t="b">
        <f t="shared" si="31"/>
        <v>1</v>
      </c>
      <c r="CW22" s="130" t="b">
        <f t="shared" si="32"/>
        <v>1</v>
      </c>
      <c r="CX22" s="130">
        <f t="shared" si="33"/>
        <v>1</v>
      </c>
      <c r="CY22" s="130" t="b">
        <f t="shared" si="34"/>
        <v>1</v>
      </c>
      <c r="CZ22" s="130" t="b">
        <f t="shared" si="35"/>
        <v>1</v>
      </c>
      <c r="DA22" s="130">
        <f t="shared" si="36"/>
        <v>1</v>
      </c>
      <c r="DB22" s="130" t="b">
        <f t="shared" si="37"/>
        <v>1</v>
      </c>
      <c r="DC22" s="130" t="b">
        <f t="shared" si="38"/>
        <v>1</v>
      </c>
      <c r="DD22" s="130">
        <f t="shared" si="39"/>
        <v>1</v>
      </c>
      <c r="DE22" s="130" t="b">
        <f t="shared" si="40"/>
        <v>1</v>
      </c>
      <c r="DF22" s="130" t="b">
        <f t="shared" si="41"/>
        <v>1</v>
      </c>
      <c r="DG22" s="130">
        <f t="shared" si="42"/>
        <v>1</v>
      </c>
      <c r="DH22" s="130" t="b">
        <f t="shared" si="43"/>
        <v>1</v>
      </c>
      <c r="DI22" s="130" t="b">
        <f t="shared" si="44"/>
        <v>1</v>
      </c>
      <c r="DJ22" s="130">
        <f t="shared" si="45"/>
        <v>1</v>
      </c>
      <c r="DK22" s="130" t="b">
        <f t="shared" si="46"/>
        <v>1</v>
      </c>
      <c r="DL22" s="130" t="b">
        <f t="shared" si="47"/>
        <v>1</v>
      </c>
      <c r="DM22" s="130">
        <f t="shared" si="48"/>
        <v>1</v>
      </c>
      <c r="DN22" s="130" t="b">
        <f t="shared" si="49"/>
        <v>1</v>
      </c>
      <c r="DO22" s="130" t="b">
        <f t="shared" si="50"/>
        <v>1</v>
      </c>
      <c r="DP22" s="130">
        <f t="shared" si="51"/>
        <v>1</v>
      </c>
      <c r="DQ22" s="130" t="b">
        <f t="shared" si="52"/>
        <v>1</v>
      </c>
      <c r="DR22" s="130" t="b">
        <f t="shared" si="53"/>
        <v>1</v>
      </c>
      <c r="DS22" s="130">
        <f t="shared" si="54"/>
        <v>1</v>
      </c>
      <c r="DT22" s="130" t="b">
        <f t="shared" si="55"/>
        <v>1</v>
      </c>
      <c r="DU22" s="130" t="b">
        <f t="shared" si="56"/>
        <v>1</v>
      </c>
      <c r="DV22" s="130">
        <f t="shared" si="57"/>
        <v>1</v>
      </c>
      <c r="DW22" s="130" t="b">
        <f t="shared" si="58"/>
        <v>1</v>
      </c>
      <c r="DX22" s="130" t="b">
        <f t="shared" si="59"/>
        <v>1</v>
      </c>
      <c r="IV22" s="169"/>
    </row>
    <row r="23" spans="2:256" ht="15.75" customHeight="1" x14ac:dyDescent="0.2">
      <c r="B23" s="55">
        <v>17</v>
      </c>
      <c r="C23" s="56" t="str">
        <f>IF(ISBLANK(Список!B22),"",IF(Список!K22=0,"Укажите вариант",Список!B22))</f>
        <v/>
      </c>
      <c r="D23" s="126"/>
      <c r="E23" s="142" t="str">
        <f>K!D$34</f>
        <v/>
      </c>
      <c r="F23" s="143"/>
      <c r="G23" s="126"/>
      <c r="H23" s="142" t="str">
        <f>K!G$34</f>
        <v/>
      </c>
      <c r="I23" s="143"/>
      <c r="J23" s="126"/>
      <c r="K23" s="142" t="str">
        <f>K!J$34</f>
        <v/>
      </c>
      <c r="L23" s="143"/>
      <c r="M23" s="126"/>
      <c r="N23" s="142" t="str">
        <f>K!M$34</f>
        <v/>
      </c>
      <c r="O23" s="143"/>
      <c r="P23" s="126"/>
      <c r="Q23" s="142" t="str">
        <f>K!P$34</f>
        <v/>
      </c>
      <c r="R23" s="143"/>
      <c r="S23" s="126"/>
      <c r="T23" s="142" t="str">
        <f>K!S$34</f>
        <v/>
      </c>
      <c r="U23" s="143"/>
      <c r="V23" s="126"/>
      <c r="W23" s="142" t="str">
        <f>K!V$34</f>
        <v/>
      </c>
      <c r="X23" s="143"/>
      <c r="Y23" s="126"/>
      <c r="Z23" s="142" t="str">
        <f>K!Y$34</f>
        <v/>
      </c>
      <c r="AA23" s="143"/>
      <c r="AB23" s="266"/>
      <c r="AC23" s="142" t="str">
        <f>K!AB$34</f>
        <v/>
      </c>
      <c r="AD23" s="143"/>
      <c r="AE23" s="266"/>
      <c r="AF23" s="142" t="str">
        <f>K!AE$34</f>
        <v/>
      </c>
      <c r="AG23" s="143"/>
      <c r="AH23" s="266"/>
      <c r="AI23" s="142" t="str">
        <f>K!AH$34</f>
        <v/>
      </c>
      <c r="AJ23" s="143"/>
      <c r="AK23" s="266"/>
      <c r="AL23" s="142" t="str">
        <f>K!AK$34</f>
        <v/>
      </c>
      <c r="AM23" s="143"/>
      <c r="AN23" s="266"/>
      <c r="AO23" s="142" t="str">
        <f>K!AN$34</f>
        <v/>
      </c>
      <c r="AP23" s="143"/>
      <c r="AQ23" s="266"/>
      <c r="AR23" s="142" t="str">
        <f>K!AQ$34</f>
        <v/>
      </c>
      <c r="AS23" s="143"/>
      <c r="AT23" s="266"/>
      <c r="AU23" s="142" t="str">
        <f>K!AT$34</f>
        <v/>
      </c>
      <c r="AV23" s="143"/>
      <c r="AW23" s="266"/>
      <c r="AX23" s="142" t="str">
        <f>K!AW$34</f>
        <v/>
      </c>
      <c r="AY23" s="143"/>
      <c r="AZ23" s="266"/>
      <c r="BA23" s="142" t="str">
        <f>K!AZ$34</f>
        <v/>
      </c>
      <c r="BB23" s="143"/>
      <c r="BC23" s="266"/>
      <c r="BD23" s="142" t="str">
        <f>K!BC$34</f>
        <v/>
      </c>
      <c r="BE23" s="143"/>
      <c r="BF23" s="266"/>
      <c r="BG23" s="142" t="str">
        <f>K!BF$34</f>
        <v/>
      </c>
      <c r="BH23" s="143"/>
      <c r="BI23" s="174"/>
      <c r="BJ23" s="173" t="str">
        <f>K!BI$34</f>
        <v/>
      </c>
      <c r="BK23" s="174"/>
      <c r="BL23" s="138">
        <f t="shared" si="64"/>
        <v>1</v>
      </c>
      <c r="BM23" s="138" t="b">
        <f t="shared" si="1"/>
        <v>1</v>
      </c>
      <c r="BN23" s="130">
        <f t="shared" si="2"/>
        <v>0</v>
      </c>
      <c r="BO23" s="130">
        <f>IF(AND(BP23=20,Список!K22=1),1,0)</f>
        <v>1</v>
      </c>
      <c r="BP23" s="130">
        <f t="shared" si="60"/>
        <v>20</v>
      </c>
      <c r="BQ23" s="130">
        <f t="shared" si="61"/>
        <v>1</v>
      </c>
      <c r="BR23" s="130" t="b">
        <f t="shared" si="62"/>
        <v>1</v>
      </c>
      <c r="BS23" s="130" t="b">
        <f t="shared" si="63"/>
        <v>1</v>
      </c>
      <c r="BT23" s="130">
        <f t="shared" ref="BT23:BT46" si="65">IF(AND(OR(BU23,AND(BU$6=2,BV23)),$BN23=1,BT$47=1),0,1)</f>
        <v>1</v>
      </c>
      <c r="BU23" s="130" t="b">
        <f t="shared" ref="BU23:BU46" si="66">ISBLANK(G23)</f>
        <v>1</v>
      </c>
      <c r="BV23" s="130" t="b">
        <f t="shared" ref="BV23:BV46" si="67">ISBLANK(I23)</f>
        <v>1</v>
      </c>
      <c r="BW23" s="130">
        <f t="shared" ref="BW23:BW46" si="68">IF(AND(OR(BX23,AND(BX$6=2,BY23)),$BN23=1,BW$47=1),0,1)</f>
        <v>1</v>
      </c>
      <c r="BX23" s="130" t="b">
        <f t="shared" ref="BX23:BX46" si="69">ISBLANK(J23)</f>
        <v>1</v>
      </c>
      <c r="BY23" s="130" t="b">
        <f t="shared" ref="BY23:BY46" si="70">ISBLANK(L23)</f>
        <v>1</v>
      </c>
      <c r="BZ23" s="130">
        <f t="shared" ref="BZ23:BZ46" si="71">IF(AND(OR(CA23,AND(CA$6=2,CB23)),$BN23=1,BZ$47=1),0,1)</f>
        <v>1</v>
      </c>
      <c r="CA23" s="130" t="b">
        <f t="shared" ref="CA23:CA46" si="72">ISBLANK(M23)</f>
        <v>1</v>
      </c>
      <c r="CB23" s="130" t="b">
        <f t="shared" ref="CB23:CB46" si="73">ISBLANK(O23)</f>
        <v>1</v>
      </c>
      <c r="CC23" s="130">
        <f t="shared" ref="CC23:CC46" si="74">IF(AND(OR(CD23,AND(CD$6=2,CE23)),$BN23=1,CC$47=1),0,1)</f>
        <v>1</v>
      </c>
      <c r="CD23" s="130" t="b">
        <f t="shared" ref="CD23:CD46" si="75">ISBLANK(P23)</f>
        <v>1</v>
      </c>
      <c r="CE23" s="130" t="b">
        <f t="shared" ref="CE23:CE46" si="76">ISBLANK(R23)</f>
        <v>1</v>
      </c>
      <c r="CF23" s="130">
        <f t="shared" ref="CF23:CF46" si="77">IF(AND(OR(CG23,AND(CG$6=2,CH23)),$BN23=1,CF$47=1),0,1)</f>
        <v>1</v>
      </c>
      <c r="CG23" s="130" t="b">
        <f t="shared" ref="CG23:CG46" si="78">ISBLANK(S23)</f>
        <v>1</v>
      </c>
      <c r="CH23" s="130" t="b">
        <f t="shared" ref="CH23:CH46" si="79">ISBLANK(U23)</f>
        <v>1</v>
      </c>
      <c r="CI23" s="130">
        <f t="shared" ref="CI23:CI46" si="80">IF(AND(OR(CJ23,AND(CJ$6=2,CK23)),$BN23=1,CI$47=1),0,1)</f>
        <v>1</v>
      </c>
      <c r="CJ23" s="130" t="b">
        <f t="shared" ref="CJ23:CJ46" si="81">ISBLANK(V23)</f>
        <v>1</v>
      </c>
      <c r="CK23" s="130" t="b">
        <f t="shared" ref="CK23:CK46" si="82">ISBLANK(X23)</f>
        <v>1</v>
      </c>
      <c r="CL23" s="130">
        <f t="shared" ref="CL23:CL46" si="83">IF(AND(OR(CM23,AND(CM$6=2,CN23)),$BN23=1,CL$47=1),0,1)</f>
        <v>1</v>
      </c>
      <c r="CM23" s="130" t="b">
        <f t="shared" ref="CM23:CM46" si="84">ISBLANK(Y23)</f>
        <v>1</v>
      </c>
      <c r="CN23" s="130" t="b">
        <f t="shared" ref="CN23:CN46" si="85">ISBLANK(AA23)</f>
        <v>1</v>
      </c>
      <c r="CO23" s="130">
        <f t="shared" ref="CO23:CO46" si="86">IF(AND(OR(CP23,AND(CP$6=2,CQ23)),$BN23=1,CO$47=1),0,1)</f>
        <v>1</v>
      </c>
      <c r="CP23" s="130" t="b">
        <f t="shared" ref="CP23:CP46" si="87">ISBLANK(AB23)</f>
        <v>1</v>
      </c>
      <c r="CQ23" s="130" t="b">
        <f t="shared" ref="CQ23:CQ46" si="88">ISBLANK(AD23)</f>
        <v>1</v>
      </c>
      <c r="CR23" s="130">
        <f t="shared" ref="CR23:CR46" si="89">IF(AND(OR(CS23,AND(CS$6=2,CT23)),$BN23=1,CR$47=1),0,1)</f>
        <v>1</v>
      </c>
      <c r="CS23" s="130" t="b">
        <f t="shared" ref="CS23:CS46" si="90">ISBLANK(AE23)</f>
        <v>1</v>
      </c>
      <c r="CT23" s="130" t="b">
        <f t="shared" ref="CT23:CT46" si="91">ISBLANK(AG23)</f>
        <v>1</v>
      </c>
      <c r="CU23" s="130">
        <f t="shared" ref="CU23:CU46" si="92">IF(AND(OR(CV23,AND(CV$6=2,CW23)),$BN23=1,CU$47=1),0,1)</f>
        <v>1</v>
      </c>
      <c r="CV23" s="130" t="b">
        <f t="shared" ref="CV23:CV46" si="93">ISBLANK(AH23)</f>
        <v>1</v>
      </c>
      <c r="CW23" s="130" t="b">
        <f t="shared" ref="CW23:CW46" si="94">ISBLANK(AJ23)</f>
        <v>1</v>
      </c>
      <c r="CX23" s="130">
        <f t="shared" ref="CX23:CX46" si="95">IF(AND(OR(CY23,AND(CY$6=2,CZ23)),$BN23=1,CX$47=1),0,1)</f>
        <v>1</v>
      </c>
      <c r="CY23" s="130" t="b">
        <f t="shared" ref="CY23:CY46" si="96">ISBLANK(AK23)</f>
        <v>1</v>
      </c>
      <c r="CZ23" s="130" t="b">
        <f t="shared" ref="CZ23:CZ46" si="97">ISBLANK(AM23)</f>
        <v>1</v>
      </c>
      <c r="DA23" s="130">
        <f t="shared" ref="DA23:DA46" si="98">IF(AND(OR(DB23,AND(DB$6=2,DC23)),$BN23=1,DA$47=1),0,1)</f>
        <v>1</v>
      </c>
      <c r="DB23" s="130" t="b">
        <f t="shared" ref="DB23:DB46" si="99">ISBLANK(AN23)</f>
        <v>1</v>
      </c>
      <c r="DC23" s="130" t="b">
        <f t="shared" ref="DC23:DC46" si="100">ISBLANK(AP23)</f>
        <v>1</v>
      </c>
      <c r="DD23" s="130">
        <f t="shared" ref="DD23:DD46" si="101">IF(AND(OR(DE23,AND(DE$6=2,DF23)),$BN23=1,DD$47=1),0,1)</f>
        <v>1</v>
      </c>
      <c r="DE23" s="130" t="b">
        <f t="shared" ref="DE23:DE46" si="102">ISBLANK(AQ23)</f>
        <v>1</v>
      </c>
      <c r="DF23" s="130" t="b">
        <f t="shared" ref="DF23:DF46" si="103">ISBLANK(AS23)</f>
        <v>1</v>
      </c>
      <c r="DG23" s="130">
        <f t="shared" ref="DG23:DG46" si="104">IF(AND(OR(DH23,AND(DH$6=2,DI23)),$BN23=1,DG$47=1),0,1)</f>
        <v>1</v>
      </c>
      <c r="DH23" s="130" t="b">
        <f t="shared" ref="DH23:DH46" si="105">ISBLANK(AT23)</f>
        <v>1</v>
      </c>
      <c r="DI23" s="130" t="b">
        <f t="shared" ref="DI23:DI46" si="106">ISBLANK(AV23)</f>
        <v>1</v>
      </c>
      <c r="DJ23" s="130">
        <f t="shared" ref="DJ23:DJ46" si="107">IF(AND(OR(DK23,AND(DK$6=2,DL23)),$BN23=1,DJ$47=1),0,1)</f>
        <v>1</v>
      </c>
      <c r="DK23" s="130" t="b">
        <f t="shared" ref="DK23:DK46" si="108">ISBLANK(AW23)</f>
        <v>1</v>
      </c>
      <c r="DL23" s="130" t="b">
        <f t="shared" ref="DL23:DL46" si="109">ISBLANK(AY23)</f>
        <v>1</v>
      </c>
      <c r="DM23" s="130">
        <f t="shared" ref="DM23:DM46" si="110">IF(AND(OR(DN23,AND(DN$6=2,DO23)),$BN23=1,DM$47=1),0,1)</f>
        <v>1</v>
      </c>
      <c r="DN23" s="130" t="b">
        <f t="shared" ref="DN23:DN46" si="111">ISBLANK(AZ23)</f>
        <v>1</v>
      </c>
      <c r="DO23" s="130" t="b">
        <f t="shared" ref="DO23:DO46" si="112">ISBLANK(BB23)</f>
        <v>1</v>
      </c>
      <c r="DP23" s="130">
        <f t="shared" ref="DP23:DP46" si="113">IF(AND(OR(DQ23,AND(DQ$6=2,DR23)),$BN23=1,DP$47=1),0,1)</f>
        <v>1</v>
      </c>
      <c r="DQ23" s="130" t="b">
        <f t="shared" ref="DQ23:DQ46" si="114">ISBLANK(BC23)</f>
        <v>1</v>
      </c>
      <c r="DR23" s="130" t="b">
        <f t="shared" ref="DR23:DR46" si="115">ISBLANK(BE23)</f>
        <v>1</v>
      </c>
      <c r="DS23" s="130">
        <f t="shared" ref="DS23:DS46" si="116">IF(AND(OR(DT23,AND(DT$6=2,DU23)),$BN23=1,DS$47=1),0,1)</f>
        <v>1</v>
      </c>
      <c r="DT23" s="130" t="b">
        <f t="shared" ref="DT23:DT46" si="117">ISBLANK(BF23)</f>
        <v>1</v>
      </c>
      <c r="DU23" s="130" t="b">
        <f t="shared" ref="DU23:DU46" si="118">ISBLANK(BH23)</f>
        <v>1</v>
      </c>
      <c r="DV23" s="130">
        <f t="shared" ref="DV23:DV46" si="119">IF(AND(OR(DW23,AND(DW$6=2,DX23)),$BN23=1,DV$47=1),0,1)</f>
        <v>1</v>
      </c>
      <c r="DW23" s="130" t="b">
        <f t="shared" ref="DW23:DW46" si="120">ISBLANK(BI23)</f>
        <v>1</v>
      </c>
      <c r="DX23" s="130" t="b">
        <f t="shared" si="59"/>
        <v>1</v>
      </c>
      <c r="IV23" s="169"/>
    </row>
    <row r="24" spans="2:256" ht="15.75" customHeight="1" x14ac:dyDescent="0.2">
      <c r="B24" s="55">
        <v>18</v>
      </c>
      <c r="C24" s="56" t="str">
        <f>IF(ISBLANK(Список!B23),"",IF(Список!K23=0,"Укажите вариант",Список!B23))</f>
        <v/>
      </c>
      <c r="D24" s="126"/>
      <c r="E24" s="142" t="str">
        <f>K!D$34</f>
        <v/>
      </c>
      <c r="F24" s="143"/>
      <c r="G24" s="126"/>
      <c r="H24" s="142" t="str">
        <f>K!G$34</f>
        <v/>
      </c>
      <c r="I24" s="143"/>
      <c r="J24" s="126"/>
      <c r="K24" s="142" t="str">
        <f>K!J$34</f>
        <v/>
      </c>
      <c r="L24" s="143"/>
      <c r="M24" s="126"/>
      <c r="N24" s="142" t="str">
        <f>K!M$34</f>
        <v/>
      </c>
      <c r="O24" s="143"/>
      <c r="P24" s="126"/>
      <c r="Q24" s="142" t="str">
        <f>K!P$34</f>
        <v/>
      </c>
      <c r="R24" s="143"/>
      <c r="S24" s="126"/>
      <c r="T24" s="142" t="str">
        <f>K!S$34</f>
        <v/>
      </c>
      <c r="U24" s="143"/>
      <c r="V24" s="126"/>
      <c r="W24" s="142" t="str">
        <f>K!V$34</f>
        <v/>
      </c>
      <c r="X24" s="143"/>
      <c r="Y24" s="126"/>
      <c r="Z24" s="142" t="str">
        <f>K!Y$34</f>
        <v/>
      </c>
      <c r="AA24" s="143"/>
      <c r="AB24" s="266"/>
      <c r="AC24" s="142" t="str">
        <f>K!AB$34</f>
        <v/>
      </c>
      <c r="AD24" s="143"/>
      <c r="AE24" s="266"/>
      <c r="AF24" s="142" t="str">
        <f>K!AE$34</f>
        <v/>
      </c>
      <c r="AG24" s="143"/>
      <c r="AH24" s="266"/>
      <c r="AI24" s="142" t="str">
        <f>K!AH$34</f>
        <v/>
      </c>
      <c r="AJ24" s="143"/>
      <c r="AK24" s="266"/>
      <c r="AL24" s="142" t="str">
        <f>K!AK$34</f>
        <v/>
      </c>
      <c r="AM24" s="143"/>
      <c r="AN24" s="266"/>
      <c r="AO24" s="142" t="str">
        <f>K!AN$34</f>
        <v/>
      </c>
      <c r="AP24" s="143"/>
      <c r="AQ24" s="266"/>
      <c r="AR24" s="142" t="str">
        <f>K!AQ$34</f>
        <v/>
      </c>
      <c r="AS24" s="143"/>
      <c r="AT24" s="266"/>
      <c r="AU24" s="142" t="str">
        <f>K!AT$34</f>
        <v/>
      </c>
      <c r="AV24" s="143"/>
      <c r="AW24" s="266"/>
      <c r="AX24" s="142" t="str">
        <f>K!AW$34</f>
        <v/>
      </c>
      <c r="AY24" s="143"/>
      <c r="AZ24" s="266"/>
      <c r="BA24" s="142" t="str">
        <f>K!AZ$34</f>
        <v/>
      </c>
      <c r="BB24" s="143"/>
      <c r="BC24" s="266"/>
      <c r="BD24" s="142" t="str">
        <f>K!BC$34</f>
        <v/>
      </c>
      <c r="BE24" s="143"/>
      <c r="BF24" s="266"/>
      <c r="BG24" s="142" t="str">
        <f>K!BF$34</f>
        <v/>
      </c>
      <c r="BH24" s="143"/>
      <c r="BI24" s="174"/>
      <c r="BJ24" s="173" t="str">
        <f>K!BI$34</f>
        <v/>
      </c>
      <c r="BK24" s="174"/>
      <c r="BL24" s="138">
        <f t="shared" si="64"/>
        <v>1</v>
      </c>
      <c r="BM24" s="138" t="b">
        <f t="shared" si="1"/>
        <v>1</v>
      </c>
      <c r="BN24" s="130">
        <f t="shared" si="2"/>
        <v>0</v>
      </c>
      <c r="BO24" s="130">
        <f>IF(AND(BP24=20,Список!K23=1),1,0)</f>
        <v>1</v>
      </c>
      <c r="BP24" s="130">
        <f t="shared" si="60"/>
        <v>20</v>
      </c>
      <c r="BQ24" s="130">
        <f t="shared" si="61"/>
        <v>1</v>
      </c>
      <c r="BR24" s="130" t="b">
        <f t="shared" si="62"/>
        <v>1</v>
      </c>
      <c r="BS24" s="130" t="b">
        <f t="shared" si="63"/>
        <v>1</v>
      </c>
      <c r="BT24" s="130">
        <f t="shared" si="65"/>
        <v>1</v>
      </c>
      <c r="BU24" s="130" t="b">
        <f t="shared" si="66"/>
        <v>1</v>
      </c>
      <c r="BV24" s="130" t="b">
        <f t="shared" si="67"/>
        <v>1</v>
      </c>
      <c r="BW24" s="130">
        <f t="shared" si="68"/>
        <v>1</v>
      </c>
      <c r="BX24" s="130" t="b">
        <f t="shared" si="69"/>
        <v>1</v>
      </c>
      <c r="BY24" s="130" t="b">
        <f t="shared" si="70"/>
        <v>1</v>
      </c>
      <c r="BZ24" s="130">
        <f t="shared" si="71"/>
        <v>1</v>
      </c>
      <c r="CA24" s="130" t="b">
        <f t="shared" si="72"/>
        <v>1</v>
      </c>
      <c r="CB24" s="130" t="b">
        <f t="shared" si="73"/>
        <v>1</v>
      </c>
      <c r="CC24" s="130">
        <f t="shared" si="74"/>
        <v>1</v>
      </c>
      <c r="CD24" s="130" t="b">
        <f t="shared" si="75"/>
        <v>1</v>
      </c>
      <c r="CE24" s="130" t="b">
        <f t="shared" si="76"/>
        <v>1</v>
      </c>
      <c r="CF24" s="130">
        <f t="shared" si="77"/>
        <v>1</v>
      </c>
      <c r="CG24" s="130" t="b">
        <f t="shared" si="78"/>
        <v>1</v>
      </c>
      <c r="CH24" s="130" t="b">
        <f t="shared" si="79"/>
        <v>1</v>
      </c>
      <c r="CI24" s="130">
        <f t="shared" si="80"/>
        <v>1</v>
      </c>
      <c r="CJ24" s="130" t="b">
        <f t="shared" si="81"/>
        <v>1</v>
      </c>
      <c r="CK24" s="130" t="b">
        <f t="shared" si="82"/>
        <v>1</v>
      </c>
      <c r="CL24" s="130">
        <f t="shared" si="83"/>
        <v>1</v>
      </c>
      <c r="CM24" s="130" t="b">
        <f t="shared" si="84"/>
        <v>1</v>
      </c>
      <c r="CN24" s="130" t="b">
        <f t="shared" si="85"/>
        <v>1</v>
      </c>
      <c r="CO24" s="130">
        <f t="shared" si="86"/>
        <v>1</v>
      </c>
      <c r="CP24" s="130" t="b">
        <f t="shared" si="87"/>
        <v>1</v>
      </c>
      <c r="CQ24" s="130" t="b">
        <f t="shared" si="88"/>
        <v>1</v>
      </c>
      <c r="CR24" s="130">
        <f t="shared" si="89"/>
        <v>1</v>
      </c>
      <c r="CS24" s="130" t="b">
        <f t="shared" si="90"/>
        <v>1</v>
      </c>
      <c r="CT24" s="130" t="b">
        <f t="shared" si="91"/>
        <v>1</v>
      </c>
      <c r="CU24" s="130">
        <f t="shared" si="92"/>
        <v>1</v>
      </c>
      <c r="CV24" s="130" t="b">
        <f t="shared" si="93"/>
        <v>1</v>
      </c>
      <c r="CW24" s="130" t="b">
        <f t="shared" si="94"/>
        <v>1</v>
      </c>
      <c r="CX24" s="130">
        <f t="shared" si="95"/>
        <v>1</v>
      </c>
      <c r="CY24" s="130" t="b">
        <f t="shared" si="96"/>
        <v>1</v>
      </c>
      <c r="CZ24" s="130" t="b">
        <f t="shared" si="97"/>
        <v>1</v>
      </c>
      <c r="DA24" s="130">
        <f t="shared" si="98"/>
        <v>1</v>
      </c>
      <c r="DB24" s="130" t="b">
        <f t="shared" si="99"/>
        <v>1</v>
      </c>
      <c r="DC24" s="130" t="b">
        <f t="shared" si="100"/>
        <v>1</v>
      </c>
      <c r="DD24" s="130">
        <f t="shared" si="101"/>
        <v>1</v>
      </c>
      <c r="DE24" s="130" t="b">
        <f t="shared" si="102"/>
        <v>1</v>
      </c>
      <c r="DF24" s="130" t="b">
        <f t="shared" si="103"/>
        <v>1</v>
      </c>
      <c r="DG24" s="130">
        <f t="shared" si="104"/>
        <v>1</v>
      </c>
      <c r="DH24" s="130" t="b">
        <f t="shared" si="105"/>
        <v>1</v>
      </c>
      <c r="DI24" s="130" t="b">
        <f t="shared" si="106"/>
        <v>1</v>
      </c>
      <c r="DJ24" s="130">
        <f t="shared" si="107"/>
        <v>1</v>
      </c>
      <c r="DK24" s="130" t="b">
        <f t="shared" si="108"/>
        <v>1</v>
      </c>
      <c r="DL24" s="130" t="b">
        <f t="shared" si="109"/>
        <v>1</v>
      </c>
      <c r="DM24" s="130">
        <f t="shared" si="110"/>
        <v>1</v>
      </c>
      <c r="DN24" s="130" t="b">
        <f t="shared" si="111"/>
        <v>1</v>
      </c>
      <c r="DO24" s="130" t="b">
        <f t="shared" si="112"/>
        <v>1</v>
      </c>
      <c r="DP24" s="130">
        <f t="shared" si="113"/>
        <v>1</v>
      </c>
      <c r="DQ24" s="130" t="b">
        <f t="shared" si="114"/>
        <v>1</v>
      </c>
      <c r="DR24" s="130" t="b">
        <f t="shared" si="115"/>
        <v>1</v>
      </c>
      <c r="DS24" s="130">
        <f t="shared" si="116"/>
        <v>1</v>
      </c>
      <c r="DT24" s="130" t="b">
        <f t="shared" si="117"/>
        <v>1</v>
      </c>
      <c r="DU24" s="130" t="b">
        <f t="shared" si="118"/>
        <v>1</v>
      </c>
      <c r="DV24" s="130">
        <f t="shared" si="119"/>
        <v>1</v>
      </c>
      <c r="DW24" s="130" t="b">
        <f t="shared" si="120"/>
        <v>1</v>
      </c>
      <c r="DX24" s="130" t="b">
        <f t="shared" si="59"/>
        <v>1</v>
      </c>
      <c r="IV24" s="169"/>
    </row>
    <row r="25" spans="2:256" ht="15.75" customHeight="1" x14ac:dyDescent="0.2">
      <c r="B25" s="55">
        <v>19</v>
      </c>
      <c r="C25" s="56" t="str">
        <f>IF(ISBLANK(Список!B24),"",IF(Список!K24=0,"Укажите вариант",Список!B24))</f>
        <v/>
      </c>
      <c r="D25" s="126"/>
      <c r="E25" s="142" t="str">
        <f>K!D$34</f>
        <v/>
      </c>
      <c r="F25" s="143"/>
      <c r="G25" s="126"/>
      <c r="H25" s="142" t="str">
        <f>K!G$34</f>
        <v/>
      </c>
      <c r="I25" s="143"/>
      <c r="J25" s="126"/>
      <c r="K25" s="142" t="str">
        <f>K!J$34</f>
        <v/>
      </c>
      <c r="L25" s="143"/>
      <c r="M25" s="126"/>
      <c r="N25" s="142" t="str">
        <f>K!M$34</f>
        <v/>
      </c>
      <c r="O25" s="143"/>
      <c r="P25" s="126"/>
      <c r="Q25" s="142" t="str">
        <f>K!P$34</f>
        <v/>
      </c>
      <c r="R25" s="143"/>
      <c r="S25" s="126"/>
      <c r="T25" s="142" t="str">
        <f>K!S$34</f>
        <v/>
      </c>
      <c r="U25" s="143"/>
      <c r="V25" s="126"/>
      <c r="W25" s="142" t="str">
        <f>K!V$34</f>
        <v/>
      </c>
      <c r="X25" s="143"/>
      <c r="Y25" s="126"/>
      <c r="Z25" s="142" t="str">
        <f>K!Y$34</f>
        <v/>
      </c>
      <c r="AA25" s="143"/>
      <c r="AB25" s="266"/>
      <c r="AC25" s="142" t="str">
        <f>K!AB$34</f>
        <v/>
      </c>
      <c r="AD25" s="143"/>
      <c r="AE25" s="266"/>
      <c r="AF25" s="142" t="str">
        <f>K!AE$34</f>
        <v/>
      </c>
      <c r="AG25" s="143"/>
      <c r="AH25" s="266"/>
      <c r="AI25" s="142" t="str">
        <f>K!AH$34</f>
        <v/>
      </c>
      <c r="AJ25" s="143"/>
      <c r="AK25" s="266"/>
      <c r="AL25" s="142" t="str">
        <f>K!AK$34</f>
        <v/>
      </c>
      <c r="AM25" s="143"/>
      <c r="AN25" s="266"/>
      <c r="AO25" s="142" t="str">
        <f>K!AN$34</f>
        <v/>
      </c>
      <c r="AP25" s="143"/>
      <c r="AQ25" s="266"/>
      <c r="AR25" s="142" t="str">
        <f>K!AQ$34</f>
        <v/>
      </c>
      <c r="AS25" s="143"/>
      <c r="AT25" s="266"/>
      <c r="AU25" s="142" t="str">
        <f>K!AT$34</f>
        <v/>
      </c>
      <c r="AV25" s="143"/>
      <c r="AW25" s="266"/>
      <c r="AX25" s="142" t="str">
        <f>K!AW$34</f>
        <v/>
      </c>
      <c r="AY25" s="143"/>
      <c r="AZ25" s="266"/>
      <c r="BA25" s="142" t="str">
        <f>K!AZ$34</f>
        <v/>
      </c>
      <c r="BB25" s="143"/>
      <c r="BC25" s="266"/>
      <c r="BD25" s="142" t="str">
        <f>K!BC$34</f>
        <v/>
      </c>
      <c r="BE25" s="143"/>
      <c r="BF25" s="266"/>
      <c r="BG25" s="142" t="str">
        <f>K!BF$34</f>
        <v/>
      </c>
      <c r="BH25" s="143"/>
      <c r="BI25" s="174"/>
      <c r="BJ25" s="173" t="str">
        <f>K!BI$34</f>
        <v/>
      </c>
      <c r="BK25" s="174"/>
      <c r="BL25" s="138">
        <f t="shared" si="64"/>
        <v>1</v>
      </c>
      <c r="BM25" s="138" t="b">
        <f t="shared" si="1"/>
        <v>1</v>
      </c>
      <c r="BN25" s="130">
        <f t="shared" si="2"/>
        <v>0</v>
      </c>
      <c r="BO25" s="130">
        <f>IF(AND(BP25=20,Список!K24=1),1,0)</f>
        <v>1</v>
      </c>
      <c r="BP25" s="130">
        <f t="shared" si="60"/>
        <v>20</v>
      </c>
      <c r="BQ25" s="130">
        <f t="shared" si="61"/>
        <v>1</v>
      </c>
      <c r="BR25" s="130" t="b">
        <f t="shared" si="62"/>
        <v>1</v>
      </c>
      <c r="BS25" s="130" t="b">
        <f t="shared" si="63"/>
        <v>1</v>
      </c>
      <c r="BT25" s="130">
        <f t="shared" si="65"/>
        <v>1</v>
      </c>
      <c r="BU25" s="130" t="b">
        <f t="shared" si="66"/>
        <v>1</v>
      </c>
      <c r="BV25" s="130" t="b">
        <f t="shared" si="67"/>
        <v>1</v>
      </c>
      <c r="BW25" s="130">
        <f t="shared" si="68"/>
        <v>1</v>
      </c>
      <c r="BX25" s="130" t="b">
        <f t="shared" si="69"/>
        <v>1</v>
      </c>
      <c r="BY25" s="130" t="b">
        <f t="shared" si="70"/>
        <v>1</v>
      </c>
      <c r="BZ25" s="130">
        <f t="shared" si="71"/>
        <v>1</v>
      </c>
      <c r="CA25" s="130" t="b">
        <f t="shared" si="72"/>
        <v>1</v>
      </c>
      <c r="CB25" s="130" t="b">
        <f t="shared" si="73"/>
        <v>1</v>
      </c>
      <c r="CC25" s="130">
        <f t="shared" si="74"/>
        <v>1</v>
      </c>
      <c r="CD25" s="130" t="b">
        <f t="shared" si="75"/>
        <v>1</v>
      </c>
      <c r="CE25" s="130" t="b">
        <f t="shared" si="76"/>
        <v>1</v>
      </c>
      <c r="CF25" s="130">
        <f t="shared" si="77"/>
        <v>1</v>
      </c>
      <c r="CG25" s="130" t="b">
        <f t="shared" si="78"/>
        <v>1</v>
      </c>
      <c r="CH25" s="130" t="b">
        <f t="shared" si="79"/>
        <v>1</v>
      </c>
      <c r="CI25" s="130">
        <f t="shared" si="80"/>
        <v>1</v>
      </c>
      <c r="CJ25" s="130" t="b">
        <f t="shared" si="81"/>
        <v>1</v>
      </c>
      <c r="CK25" s="130" t="b">
        <f t="shared" si="82"/>
        <v>1</v>
      </c>
      <c r="CL25" s="130">
        <f t="shared" si="83"/>
        <v>1</v>
      </c>
      <c r="CM25" s="130" t="b">
        <f t="shared" si="84"/>
        <v>1</v>
      </c>
      <c r="CN25" s="130" t="b">
        <f t="shared" si="85"/>
        <v>1</v>
      </c>
      <c r="CO25" s="130">
        <f t="shared" si="86"/>
        <v>1</v>
      </c>
      <c r="CP25" s="130" t="b">
        <f t="shared" si="87"/>
        <v>1</v>
      </c>
      <c r="CQ25" s="130" t="b">
        <f t="shared" si="88"/>
        <v>1</v>
      </c>
      <c r="CR25" s="130">
        <f t="shared" si="89"/>
        <v>1</v>
      </c>
      <c r="CS25" s="130" t="b">
        <f t="shared" si="90"/>
        <v>1</v>
      </c>
      <c r="CT25" s="130" t="b">
        <f t="shared" si="91"/>
        <v>1</v>
      </c>
      <c r="CU25" s="130">
        <f t="shared" si="92"/>
        <v>1</v>
      </c>
      <c r="CV25" s="130" t="b">
        <f t="shared" si="93"/>
        <v>1</v>
      </c>
      <c r="CW25" s="130" t="b">
        <f t="shared" si="94"/>
        <v>1</v>
      </c>
      <c r="CX25" s="130">
        <f t="shared" si="95"/>
        <v>1</v>
      </c>
      <c r="CY25" s="130" t="b">
        <f t="shared" si="96"/>
        <v>1</v>
      </c>
      <c r="CZ25" s="130" t="b">
        <f t="shared" si="97"/>
        <v>1</v>
      </c>
      <c r="DA25" s="130">
        <f t="shared" si="98"/>
        <v>1</v>
      </c>
      <c r="DB25" s="130" t="b">
        <f t="shared" si="99"/>
        <v>1</v>
      </c>
      <c r="DC25" s="130" t="b">
        <f t="shared" si="100"/>
        <v>1</v>
      </c>
      <c r="DD25" s="130">
        <f t="shared" si="101"/>
        <v>1</v>
      </c>
      <c r="DE25" s="130" t="b">
        <f t="shared" si="102"/>
        <v>1</v>
      </c>
      <c r="DF25" s="130" t="b">
        <f t="shared" si="103"/>
        <v>1</v>
      </c>
      <c r="DG25" s="130">
        <f t="shared" si="104"/>
        <v>1</v>
      </c>
      <c r="DH25" s="130" t="b">
        <f t="shared" si="105"/>
        <v>1</v>
      </c>
      <c r="DI25" s="130" t="b">
        <f t="shared" si="106"/>
        <v>1</v>
      </c>
      <c r="DJ25" s="130">
        <f t="shared" si="107"/>
        <v>1</v>
      </c>
      <c r="DK25" s="130" t="b">
        <f t="shared" si="108"/>
        <v>1</v>
      </c>
      <c r="DL25" s="130" t="b">
        <f t="shared" si="109"/>
        <v>1</v>
      </c>
      <c r="DM25" s="130">
        <f t="shared" si="110"/>
        <v>1</v>
      </c>
      <c r="DN25" s="130" t="b">
        <f t="shared" si="111"/>
        <v>1</v>
      </c>
      <c r="DO25" s="130" t="b">
        <f t="shared" si="112"/>
        <v>1</v>
      </c>
      <c r="DP25" s="130">
        <f t="shared" si="113"/>
        <v>1</v>
      </c>
      <c r="DQ25" s="130" t="b">
        <f t="shared" si="114"/>
        <v>1</v>
      </c>
      <c r="DR25" s="130" t="b">
        <f t="shared" si="115"/>
        <v>1</v>
      </c>
      <c r="DS25" s="130">
        <f t="shared" si="116"/>
        <v>1</v>
      </c>
      <c r="DT25" s="130" t="b">
        <f t="shared" si="117"/>
        <v>1</v>
      </c>
      <c r="DU25" s="130" t="b">
        <f t="shared" si="118"/>
        <v>1</v>
      </c>
      <c r="DV25" s="130">
        <f t="shared" si="119"/>
        <v>1</v>
      </c>
      <c r="DW25" s="130" t="b">
        <f t="shared" si="120"/>
        <v>1</v>
      </c>
      <c r="DX25" s="130" t="b">
        <f t="shared" si="59"/>
        <v>1</v>
      </c>
      <c r="IV25" s="169"/>
    </row>
    <row r="26" spans="2:256" ht="15.75" customHeight="1" x14ac:dyDescent="0.2">
      <c r="B26" s="55">
        <v>20</v>
      </c>
      <c r="C26" s="56" t="str">
        <f>IF(ISBLANK(Список!B25),"",IF(Список!K25=0,"Укажите вариант",Список!B25))</f>
        <v/>
      </c>
      <c r="D26" s="126"/>
      <c r="E26" s="142" t="str">
        <f>K!D$34</f>
        <v/>
      </c>
      <c r="F26" s="143"/>
      <c r="G26" s="126"/>
      <c r="H26" s="142" t="str">
        <f>K!G$34</f>
        <v/>
      </c>
      <c r="I26" s="143"/>
      <c r="J26" s="126"/>
      <c r="K26" s="142" t="str">
        <f>K!J$34</f>
        <v/>
      </c>
      <c r="L26" s="143"/>
      <c r="M26" s="126"/>
      <c r="N26" s="142" t="str">
        <f>K!M$34</f>
        <v/>
      </c>
      <c r="O26" s="143"/>
      <c r="P26" s="126"/>
      <c r="Q26" s="142" t="str">
        <f>K!P$34</f>
        <v/>
      </c>
      <c r="R26" s="143"/>
      <c r="S26" s="126"/>
      <c r="T26" s="142" t="str">
        <f>K!S$34</f>
        <v/>
      </c>
      <c r="U26" s="143"/>
      <c r="V26" s="126"/>
      <c r="W26" s="142" t="str">
        <f>K!V$34</f>
        <v/>
      </c>
      <c r="X26" s="143"/>
      <c r="Y26" s="126"/>
      <c r="Z26" s="142" t="str">
        <f>K!Y$34</f>
        <v/>
      </c>
      <c r="AA26" s="143"/>
      <c r="AB26" s="266"/>
      <c r="AC26" s="142" t="str">
        <f>K!AB$34</f>
        <v/>
      </c>
      <c r="AD26" s="143"/>
      <c r="AE26" s="266"/>
      <c r="AF26" s="142" t="str">
        <f>K!AE$34</f>
        <v/>
      </c>
      <c r="AG26" s="143"/>
      <c r="AH26" s="266"/>
      <c r="AI26" s="142" t="str">
        <f>K!AH$34</f>
        <v/>
      </c>
      <c r="AJ26" s="143"/>
      <c r="AK26" s="266"/>
      <c r="AL26" s="142" t="str">
        <f>K!AK$34</f>
        <v/>
      </c>
      <c r="AM26" s="143"/>
      <c r="AN26" s="266"/>
      <c r="AO26" s="142" t="str">
        <f>K!AN$34</f>
        <v/>
      </c>
      <c r="AP26" s="143"/>
      <c r="AQ26" s="266"/>
      <c r="AR26" s="142" t="str">
        <f>K!AQ$34</f>
        <v/>
      </c>
      <c r="AS26" s="143"/>
      <c r="AT26" s="266"/>
      <c r="AU26" s="142" t="str">
        <f>K!AT$34</f>
        <v/>
      </c>
      <c r="AV26" s="143"/>
      <c r="AW26" s="266"/>
      <c r="AX26" s="142" t="str">
        <f>K!AW$34</f>
        <v/>
      </c>
      <c r="AY26" s="143"/>
      <c r="AZ26" s="266"/>
      <c r="BA26" s="142" t="str">
        <f>K!AZ$34</f>
        <v/>
      </c>
      <c r="BB26" s="143"/>
      <c r="BC26" s="266"/>
      <c r="BD26" s="142" t="str">
        <f>K!BC$34</f>
        <v/>
      </c>
      <c r="BE26" s="143"/>
      <c r="BF26" s="266"/>
      <c r="BG26" s="142" t="str">
        <f>K!BF$34</f>
        <v/>
      </c>
      <c r="BH26" s="143"/>
      <c r="BI26" s="174"/>
      <c r="BJ26" s="173" t="str">
        <f>K!BI$34</f>
        <v/>
      </c>
      <c r="BK26" s="174"/>
      <c r="BL26" s="138">
        <f t="shared" si="64"/>
        <v>1</v>
      </c>
      <c r="BM26" s="138" t="b">
        <f t="shared" si="1"/>
        <v>1</v>
      </c>
      <c r="BN26" s="130">
        <f t="shared" si="2"/>
        <v>0</v>
      </c>
      <c r="BO26" s="130">
        <f>IF(AND(BP26=20,Список!K25=1),1,0)</f>
        <v>1</v>
      </c>
      <c r="BP26" s="130">
        <f t="shared" si="60"/>
        <v>20</v>
      </c>
      <c r="BQ26" s="130">
        <f t="shared" si="61"/>
        <v>1</v>
      </c>
      <c r="BR26" s="130" t="b">
        <f t="shared" si="62"/>
        <v>1</v>
      </c>
      <c r="BS26" s="130" t="b">
        <f t="shared" si="63"/>
        <v>1</v>
      </c>
      <c r="BT26" s="130">
        <f t="shared" si="65"/>
        <v>1</v>
      </c>
      <c r="BU26" s="130" t="b">
        <f t="shared" si="66"/>
        <v>1</v>
      </c>
      <c r="BV26" s="130" t="b">
        <f t="shared" si="67"/>
        <v>1</v>
      </c>
      <c r="BW26" s="130">
        <f t="shared" si="68"/>
        <v>1</v>
      </c>
      <c r="BX26" s="130" t="b">
        <f t="shared" si="69"/>
        <v>1</v>
      </c>
      <c r="BY26" s="130" t="b">
        <f t="shared" si="70"/>
        <v>1</v>
      </c>
      <c r="BZ26" s="130">
        <f t="shared" si="71"/>
        <v>1</v>
      </c>
      <c r="CA26" s="130" t="b">
        <f t="shared" si="72"/>
        <v>1</v>
      </c>
      <c r="CB26" s="130" t="b">
        <f t="shared" si="73"/>
        <v>1</v>
      </c>
      <c r="CC26" s="130">
        <f t="shared" si="74"/>
        <v>1</v>
      </c>
      <c r="CD26" s="130" t="b">
        <f t="shared" si="75"/>
        <v>1</v>
      </c>
      <c r="CE26" s="130" t="b">
        <f t="shared" si="76"/>
        <v>1</v>
      </c>
      <c r="CF26" s="130">
        <f t="shared" si="77"/>
        <v>1</v>
      </c>
      <c r="CG26" s="130" t="b">
        <f t="shared" si="78"/>
        <v>1</v>
      </c>
      <c r="CH26" s="130" t="b">
        <f t="shared" si="79"/>
        <v>1</v>
      </c>
      <c r="CI26" s="130">
        <f t="shared" si="80"/>
        <v>1</v>
      </c>
      <c r="CJ26" s="130" t="b">
        <f t="shared" si="81"/>
        <v>1</v>
      </c>
      <c r="CK26" s="130" t="b">
        <f t="shared" si="82"/>
        <v>1</v>
      </c>
      <c r="CL26" s="130">
        <f t="shared" si="83"/>
        <v>1</v>
      </c>
      <c r="CM26" s="130" t="b">
        <f t="shared" si="84"/>
        <v>1</v>
      </c>
      <c r="CN26" s="130" t="b">
        <f t="shared" si="85"/>
        <v>1</v>
      </c>
      <c r="CO26" s="130">
        <f t="shared" si="86"/>
        <v>1</v>
      </c>
      <c r="CP26" s="130" t="b">
        <f t="shared" si="87"/>
        <v>1</v>
      </c>
      <c r="CQ26" s="130" t="b">
        <f t="shared" si="88"/>
        <v>1</v>
      </c>
      <c r="CR26" s="130">
        <f t="shared" si="89"/>
        <v>1</v>
      </c>
      <c r="CS26" s="130" t="b">
        <f t="shared" si="90"/>
        <v>1</v>
      </c>
      <c r="CT26" s="130" t="b">
        <f t="shared" si="91"/>
        <v>1</v>
      </c>
      <c r="CU26" s="130">
        <f t="shared" si="92"/>
        <v>1</v>
      </c>
      <c r="CV26" s="130" t="b">
        <f t="shared" si="93"/>
        <v>1</v>
      </c>
      <c r="CW26" s="130" t="b">
        <f t="shared" si="94"/>
        <v>1</v>
      </c>
      <c r="CX26" s="130">
        <f t="shared" si="95"/>
        <v>1</v>
      </c>
      <c r="CY26" s="130" t="b">
        <f t="shared" si="96"/>
        <v>1</v>
      </c>
      <c r="CZ26" s="130" t="b">
        <f t="shared" si="97"/>
        <v>1</v>
      </c>
      <c r="DA26" s="130">
        <f t="shared" si="98"/>
        <v>1</v>
      </c>
      <c r="DB26" s="130" t="b">
        <f t="shared" si="99"/>
        <v>1</v>
      </c>
      <c r="DC26" s="130" t="b">
        <f t="shared" si="100"/>
        <v>1</v>
      </c>
      <c r="DD26" s="130">
        <f t="shared" si="101"/>
        <v>1</v>
      </c>
      <c r="DE26" s="130" t="b">
        <f t="shared" si="102"/>
        <v>1</v>
      </c>
      <c r="DF26" s="130" t="b">
        <f t="shared" si="103"/>
        <v>1</v>
      </c>
      <c r="DG26" s="130">
        <f t="shared" si="104"/>
        <v>1</v>
      </c>
      <c r="DH26" s="130" t="b">
        <f t="shared" si="105"/>
        <v>1</v>
      </c>
      <c r="DI26" s="130" t="b">
        <f t="shared" si="106"/>
        <v>1</v>
      </c>
      <c r="DJ26" s="130">
        <f t="shared" si="107"/>
        <v>1</v>
      </c>
      <c r="DK26" s="130" t="b">
        <f t="shared" si="108"/>
        <v>1</v>
      </c>
      <c r="DL26" s="130" t="b">
        <f t="shared" si="109"/>
        <v>1</v>
      </c>
      <c r="DM26" s="130">
        <f t="shared" si="110"/>
        <v>1</v>
      </c>
      <c r="DN26" s="130" t="b">
        <f t="shared" si="111"/>
        <v>1</v>
      </c>
      <c r="DO26" s="130" t="b">
        <f t="shared" si="112"/>
        <v>1</v>
      </c>
      <c r="DP26" s="130">
        <f t="shared" si="113"/>
        <v>1</v>
      </c>
      <c r="DQ26" s="130" t="b">
        <f t="shared" si="114"/>
        <v>1</v>
      </c>
      <c r="DR26" s="130" t="b">
        <f t="shared" si="115"/>
        <v>1</v>
      </c>
      <c r="DS26" s="130">
        <f t="shared" si="116"/>
        <v>1</v>
      </c>
      <c r="DT26" s="130" t="b">
        <f t="shared" si="117"/>
        <v>1</v>
      </c>
      <c r="DU26" s="130" t="b">
        <f t="shared" si="118"/>
        <v>1</v>
      </c>
      <c r="DV26" s="130">
        <f t="shared" si="119"/>
        <v>1</v>
      </c>
      <c r="DW26" s="130" t="b">
        <f t="shared" si="120"/>
        <v>1</v>
      </c>
      <c r="DX26" s="130" t="b">
        <f t="shared" si="59"/>
        <v>1</v>
      </c>
      <c r="IV26" s="169"/>
    </row>
    <row r="27" spans="2:256" ht="15.75" customHeight="1" x14ac:dyDescent="0.2">
      <c r="B27" s="55">
        <v>21</v>
      </c>
      <c r="C27" s="56" t="str">
        <f>IF(ISBLANK(Список!B26),"",IF(Список!K26=0,"Укажите вариант",Список!B26))</f>
        <v/>
      </c>
      <c r="D27" s="126"/>
      <c r="E27" s="142" t="str">
        <f>K!D$34</f>
        <v/>
      </c>
      <c r="F27" s="143"/>
      <c r="G27" s="126"/>
      <c r="H27" s="142" t="str">
        <f>K!G$34</f>
        <v/>
      </c>
      <c r="I27" s="143"/>
      <c r="J27" s="126"/>
      <c r="K27" s="142" t="str">
        <f>K!J$34</f>
        <v/>
      </c>
      <c r="L27" s="143"/>
      <c r="M27" s="126"/>
      <c r="N27" s="142" t="str">
        <f>K!M$34</f>
        <v/>
      </c>
      <c r="O27" s="143"/>
      <c r="P27" s="126"/>
      <c r="Q27" s="142" t="str">
        <f>K!P$34</f>
        <v/>
      </c>
      <c r="R27" s="143"/>
      <c r="S27" s="126"/>
      <c r="T27" s="142" t="str">
        <f>K!S$34</f>
        <v/>
      </c>
      <c r="U27" s="143"/>
      <c r="V27" s="126"/>
      <c r="W27" s="142" t="str">
        <f>K!V$34</f>
        <v/>
      </c>
      <c r="X27" s="143"/>
      <c r="Y27" s="126"/>
      <c r="Z27" s="142" t="str">
        <f>K!Y$34</f>
        <v/>
      </c>
      <c r="AA27" s="143"/>
      <c r="AB27" s="266"/>
      <c r="AC27" s="142" t="str">
        <f>K!AB$34</f>
        <v/>
      </c>
      <c r="AD27" s="143"/>
      <c r="AE27" s="266"/>
      <c r="AF27" s="142" t="str">
        <f>K!AE$34</f>
        <v/>
      </c>
      <c r="AG27" s="143"/>
      <c r="AH27" s="266"/>
      <c r="AI27" s="142" t="str">
        <f>K!AH$34</f>
        <v/>
      </c>
      <c r="AJ27" s="143"/>
      <c r="AK27" s="266"/>
      <c r="AL27" s="142" t="str">
        <f>K!AK$34</f>
        <v/>
      </c>
      <c r="AM27" s="143"/>
      <c r="AN27" s="266"/>
      <c r="AO27" s="142" t="str">
        <f>K!AN$34</f>
        <v/>
      </c>
      <c r="AP27" s="143"/>
      <c r="AQ27" s="266"/>
      <c r="AR27" s="142" t="str">
        <f>K!AQ$34</f>
        <v/>
      </c>
      <c r="AS27" s="143"/>
      <c r="AT27" s="266"/>
      <c r="AU27" s="142" t="str">
        <f>K!AT$34</f>
        <v/>
      </c>
      <c r="AV27" s="143"/>
      <c r="AW27" s="266"/>
      <c r="AX27" s="142" t="str">
        <f>K!AW$34</f>
        <v/>
      </c>
      <c r="AY27" s="143"/>
      <c r="AZ27" s="266"/>
      <c r="BA27" s="142" t="str">
        <f>K!AZ$34</f>
        <v/>
      </c>
      <c r="BB27" s="143"/>
      <c r="BC27" s="266"/>
      <c r="BD27" s="142" t="str">
        <f>K!BC$34</f>
        <v/>
      </c>
      <c r="BE27" s="143"/>
      <c r="BF27" s="266"/>
      <c r="BG27" s="142" t="str">
        <f>K!BF$34</f>
        <v/>
      </c>
      <c r="BH27" s="143"/>
      <c r="BI27" s="174"/>
      <c r="BJ27" s="173" t="str">
        <f>K!BI$34</f>
        <v/>
      </c>
      <c r="BK27" s="174"/>
      <c r="BL27" s="138">
        <f t="shared" si="64"/>
        <v>1</v>
      </c>
      <c r="BM27" s="138" t="b">
        <f t="shared" si="1"/>
        <v>1</v>
      </c>
      <c r="BN27" s="130">
        <f t="shared" si="2"/>
        <v>0</v>
      </c>
      <c r="BO27" s="130">
        <f>IF(AND(BP27=20,Список!K26=1),1,0)</f>
        <v>1</v>
      </c>
      <c r="BP27" s="130">
        <f t="shared" si="60"/>
        <v>20</v>
      </c>
      <c r="BQ27" s="130">
        <f t="shared" si="61"/>
        <v>1</v>
      </c>
      <c r="BR27" s="130" t="b">
        <f t="shared" si="62"/>
        <v>1</v>
      </c>
      <c r="BS27" s="130" t="b">
        <f t="shared" si="63"/>
        <v>1</v>
      </c>
      <c r="BT27" s="130">
        <f t="shared" si="65"/>
        <v>1</v>
      </c>
      <c r="BU27" s="130" t="b">
        <f t="shared" si="66"/>
        <v>1</v>
      </c>
      <c r="BV27" s="130" t="b">
        <f t="shared" si="67"/>
        <v>1</v>
      </c>
      <c r="BW27" s="130">
        <f t="shared" si="68"/>
        <v>1</v>
      </c>
      <c r="BX27" s="130" t="b">
        <f t="shared" si="69"/>
        <v>1</v>
      </c>
      <c r="BY27" s="130" t="b">
        <f t="shared" si="70"/>
        <v>1</v>
      </c>
      <c r="BZ27" s="130">
        <f t="shared" si="71"/>
        <v>1</v>
      </c>
      <c r="CA27" s="130" t="b">
        <f t="shared" si="72"/>
        <v>1</v>
      </c>
      <c r="CB27" s="130" t="b">
        <f t="shared" si="73"/>
        <v>1</v>
      </c>
      <c r="CC27" s="130">
        <f t="shared" si="74"/>
        <v>1</v>
      </c>
      <c r="CD27" s="130" t="b">
        <f t="shared" si="75"/>
        <v>1</v>
      </c>
      <c r="CE27" s="130" t="b">
        <f t="shared" si="76"/>
        <v>1</v>
      </c>
      <c r="CF27" s="130">
        <f t="shared" si="77"/>
        <v>1</v>
      </c>
      <c r="CG27" s="130" t="b">
        <f t="shared" si="78"/>
        <v>1</v>
      </c>
      <c r="CH27" s="130" t="b">
        <f t="shared" si="79"/>
        <v>1</v>
      </c>
      <c r="CI27" s="130">
        <f t="shared" si="80"/>
        <v>1</v>
      </c>
      <c r="CJ27" s="130" t="b">
        <f t="shared" si="81"/>
        <v>1</v>
      </c>
      <c r="CK27" s="130" t="b">
        <f t="shared" si="82"/>
        <v>1</v>
      </c>
      <c r="CL27" s="130">
        <f t="shared" si="83"/>
        <v>1</v>
      </c>
      <c r="CM27" s="130" t="b">
        <f t="shared" si="84"/>
        <v>1</v>
      </c>
      <c r="CN27" s="130" t="b">
        <f t="shared" si="85"/>
        <v>1</v>
      </c>
      <c r="CO27" s="130">
        <f t="shared" si="86"/>
        <v>1</v>
      </c>
      <c r="CP27" s="130" t="b">
        <f t="shared" si="87"/>
        <v>1</v>
      </c>
      <c r="CQ27" s="130" t="b">
        <f t="shared" si="88"/>
        <v>1</v>
      </c>
      <c r="CR27" s="130">
        <f t="shared" si="89"/>
        <v>1</v>
      </c>
      <c r="CS27" s="130" t="b">
        <f t="shared" si="90"/>
        <v>1</v>
      </c>
      <c r="CT27" s="130" t="b">
        <f t="shared" si="91"/>
        <v>1</v>
      </c>
      <c r="CU27" s="130">
        <f t="shared" si="92"/>
        <v>1</v>
      </c>
      <c r="CV27" s="130" t="b">
        <f t="shared" si="93"/>
        <v>1</v>
      </c>
      <c r="CW27" s="130" t="b">
        <f t="shared" si="94"/>
        <v>1</v>
      </c>
      <c r="CX27" s="130">
        <f t="shared" si="95"/>
        <v>1</v>
      </c>
      <c r="CY27" s="130" t="b">
        <f t="shared" si="96"/>
        <v>1</v>
      </c>
      <c r="CZ27" s="130" t="b">
        <f t="shared" si="97"/>
        <v>1</v>
      </c>
      <c r="DA27" s="130">
        <f t="shared" si="98"/>
        <v>1</v>
      </c>
      <c r="DB27" s="130" t="b">
        <f t="shared" si="99"/>
        <v>1</v>
      </c>
      <c r="DC27" s="130" t="b">
        <f t="shared" si="100"/>
        <v>1</v>
      </c>
      <c r="DD27" s="130">
        <f t="shared" si="101"/>
        <v>1</v>
      </c>
      <c r="DE27" s="130" t="b">
        <f t="shared" si="102"/>
        <v>1</v>
      </c>
      <c r="DF27" s="130" t="b">
        <f t="shared" si="103"/>
        <v>1</v>
      </c>
      <c r="DG27" s="130">
        <f t="shared" si="104"/>
        <v>1</v>
      </c>
      <c r="DH27" s="130" t="b">
        <f t="shared" si="105"/>
        <v>1</v>
      </c>
      <c r="DI27" s="130" t="b">
        <f t="shared" si="106"/>
        <v>1</v>
      </c>
      <c r="DJ27" s="130">
        <f t="shared" si="107"/>
        <v>1</v>
      </c>
      <c r="DK27" s="130" t="b">
        <f t="shared" si="108"/>
        <v>1</v>
      </c>
      <c r="DL27" s="130" t="b">
        <f t="shared" si="109"/>
        <v>1</v>
      </c>
      <c r="DM27" s="130">
        <f t="shared" si="110"/>
        <v>1</v>
      </c>
      <c r="DN27" s="130" t="b">
        <f t="shared" si="111"/>
        <v>1</v>
      </c>
      <c r="DO27" s="130" t="b">
        <f t="shared" si="112"/>
        <v>1</v>
      </c>
      <c r="DP27" s="130">
        <f t="shared" si="113"/>
        <v>1</v>
      </c>
      <c r="DQ27" s="130" t="b">
        <f t="shared" si="114"/>
        <v>1</v>
      </c>
      <c r="DR27" s="130" t="b">
        <f t="shared" si="115"/>
        <v>1</v>
      </c>
      <c r="DS27" s="130">
        <f t="shared" si="116"/>
        <v>1</v>
      </c>
      <c r="DT27" s="130" t="b">
        <f t="shared" si="117"/>
        <v>1</v>
      </c>
      <c r="DU27" s="130" t="b">
        <f t="shared" si="118"/>
        <v>1</v>
      </c>
      <c r="DV27" s="130">
        <f t="shared" si="119"/>
        <v>1</v>
      </c>
      <c r="DW27" s="130" t="b">
        <f t="shared" si="120"/>
        <v>1</v>
      </c>
      <c r="DX27" s="130" t="b">
        <f t="shared" si="59"/>
        <v>1</v>
      </c>
      <c r="IV27" s="169"/>
    </row>
    <row r="28" spans="2:256" ht="15.75" customHeight="1" x14ac:dyDescent="0.2">
      <c r="B28" s="55">
        <v>22</v>
      </c>
      <c r="C28" s="56" t="str">
        <f>IF(ISBLANK(Список!B27),"",IF(Список!K27=0,"Укажите вариант",Список!B27))</f>
        <v/>
      </c>
      <c r="D28" s="126"/>
      <c r="E28" s="142" t="str">
        <f>K!D$34</f>
        <v/>
      </c>
      <c r="F28" s="143"/>
      <c r="G28" s="126"/>
      <c r="H28" s="142" t="str">
        <f>K!G$34</f>
        <v/>
      </c>
      <c r="I28" s="143"/>
      <c r="J28" s="126"/>
      <c r="K28" s="142" t="str">
        <f>K!J$34</f>
        <v/>
      </c>
      <c r="L28" s="143"/>
      <c r="M28" s="126"/>
      <c r="N28" s="142" t="str">
        <f>K!M$34</f>
        <v/>
      </c>
      <c r="O28" s="143"/>
      <c r="P28" s="126"/>
      <c r="Q28" s="142" t="str">
        <f>K!P$34</f>
        <v/>
      </c>
      <c r="R28" s="143"/>
      <c r="S28" s="126"/>
      <c r="T28" s="142" t="str">
        <f>K!S$34</f>
        <v/>
      </c>
      <c r="U28" s="143"/>
      <c r="V28" s="126"/>
      <c r="W28" s="142" t="str">
        <f>K!V$34</f>
        <v/>
      </c>
      <c r="X28" s="143"/>
      <c r="Y28" s="126"/>
      <c r="Z28" s="142" t="str">
        <f>K!Y$34</f>
        <v/>
      </c>
      <c r="AA28" s="143"/>
      <c r="AB28" s="266"/>
      <c r="AC28" s="142" t="str">
        <f>K!AB$34</f>
        <v/>
      </c>
      <c r="AD28" s="143"/>
      <c r="AE28" s="266"/>
      <c r="AF28" s="142" t="str">
        <f>K!AE$34</f>
        <v/>
      </c>
      <c r="AG28" s="143"/>
      <c r="AH28" s="266"/>
      <c r="AI28" s="142" t="str">
        <f>K!AH$34</f>
        <v/>
      </c>
      <c r="AJ28" s="143"/>
      <c r="AK28" s="266"/>
      <c r="AL28" s="142" t="str">
        <f>K!AK$34</f>
        <v/>
      </c>
      <c r="AM28" s="143"/>
      <c r="AN28" s="266"/>
      <c r="AO28" s="142" t="str">
        <f>K!AN$34</f>
        <v/>
      </c>
      <c r="AP28" s="143"/>
      <c r="AQ28" s="266"/>
      <c r="AR28" s="142" t="str">
        <f>K!AQ$34</f>
        <v/>
      </c>
      <c r="AS28" s="143"/>
      <c r="AT28" s="266"/>
      <c r="AU28" s="142" t="str">
        <f>K!AT$34</f>
        <v/>
      </c>
      <c r="AV28" s="143"/>
      <c r="AW28" s="266"/>
      <c r="AX28" s="142" t="str">
        <f>K!AW$34</f>
        <v/>
      </c>
      <c r="AY28" s="143"/>
      <c r="AZ28" s="266"/>
      <c r="BA28" s="142" t="str">
        <f>K!AZ$34</f>
        <v/>
      </c>
      <c r="BB28" s="143"/>
      <c r="BC28" s="266"/>
      <c r="BD28" s="142" t="str">
        <f>K!BC$34</f>
        <v/>
      </c>
      <c r="BE28" s="143"/>
      <c r="BF28" s="266"/>
      <c r="BG28" s="142" t="str">
        <f>K!BF$34</f>
        <v/>
      </c>
      <c r="BH28" s="143"/>
      <c r="BI28" s="174"/>
      <c r="BJ28" s="173" t="str">
        <f>K!BI$34</f>
        <v/>
      </c>
      <c r="BK28" s="174"/>
      <c r="BL28" s="138">
        <f t="shared" si="64"/>
        <v>1</v>
      </c>
      <c r="BM28" s="138" t="b">
        <f t="shared" si="1"/>
        <v>1</v>
      </c>
      <c r="BN28" s="130">
        <f t="shared" si="2"/>
        <v>0</v>
      </c>
      <c r="BO28" s="130">
        <f>IF(AND(BP28=20,Список!K27=1),1,0)</f>
        <v>1</v>
      </c>
      <c r="BP28" s="130">
        <f t="shared" si="60"/>
        <v>20</v>
      </c>
      <c r="BQ28" s="130">
        <f t="shared" si="61"/>
        <v>1</v>
      </c>
      <c r="BR28" s="130" t="b">
        <f t="shared" si="62"/>
        <v>1</v>
      </c>
      <c r="BS28" s="130" t="b">
        <f t="shared" si="63"/>
        <v>1</v>
      </c>
      <c r="BT28" s="130">
        <f t="shared" si="65"/>
        <v>1</v>
      </c>
      <c r="BU28" s="130" t="b">
        <f t="shared" si="66"/>
        <v>1</v>
      </c>
      <c r="BV28" s="130" t="b">
        <f t="shared" si="67"/>
        <v>1</v>
      </c>
      <c r="BW28" s="130">
        <f t="shared" si="68"/>
        <v>1</v>
      </c>
      <c r="BX28" s="130" t="b">
        <f t="shared" si="69"/>
        <v>1</v>
      </c>
      <c r="BY28" s="130" t="b">
        <f t="shared" si="70"/>
        <v>1</v>
      </c>
      <c r="BZ28" s="130">
        <f t="shared" si="71"/>
        <v>1</v>
      </c>
      <c r="CA28" s="130" t="b">
        <f t="shared" si="72"/>
        <v>1</v>
      </c>
      <c r="CB28" s="130" t="b">
        <f t="shared" si="73"/>
        <v>1</v>
      </c>
      <c r="CC28" s="130">
        <f t="shared" si="74"/>
        <v>1</v>
      </c>
      <c r="CD28" s="130" t="b">
        <f t="shared" si="75"/>
        <v>1</v>
      </c>
      <c r="CE28" s="130" t="b">
        <f t="shared" si="76"/>
        <v>1</v>
      </c>
      <c r="CF28" s="130">
        <f t="shared" si="77"/>
        <v>1</v>
      </c>
      <c r="CG28" s="130" t="b">
        <f t="shared" si="78"/>
        <v>1</v>
      </c>
      <c r="CH28" s="130" t="b">
        <f t="shared" si="79"/>
        <v>1</v>
      </c>
      <c r="CI28" s="130">
        <f t="shared" si="80"/>
        <v>1</v>
      </c>
      <c r="CJ28" s="130" t="b">
        <f t="shared" si="81"/>
        <v>1</v>
      </c>
      <c r="CK28" s="130" t="b">
        <f t="shared" si="82"/>
        <v>1</v>
      </c>
      <c r="CL28" s="130">
        <f t="shared" si="83"/>
        <v>1</v>
      </c>
      <c r="CM28" s="130" t="b">
        <f t="shared" si="84"/>
        <v>1</v>
      </c>
      <c r="CN28" s="130" t="b">
        <f t="shared" si="85"/>
        <v>1</v>
      </c>
      <c r="CO28" s="130">
        <f t="shared" si="86"/>
        <v>1</v>
      </c>
      <c r="CP28" s="130" t="b">
        <f t="shared" si="87"/>
        <v>1</v>
      </c>
      <c r="CQ28" s="130" t="b">
        <f t="shared" si="88"/>
        <v>1</v>
      </c>
      <c r="CR28" s="130">
        <f t="shared" si="89"/>
        <v>1</v>
      </c>
      <c r="CS28" s="130" t="b">
        <f t="shared" si="90"/>
        <v>1</v>
      </c>
      <c r="CT28" s="130" t="b">
        <f t="shared" si="91"/>
        <v>1</v>
      </c>
      <c r="CU28" s="130">
        <f t="shared" si="92"/>
        <v>1</v>
      </c>
      <c r="CV28" s="130" t="b">
        <f t="shared" si="93"/>
        <v>1</v>
      </c>
      <c r="CW28" s="130" t="b">
        <f t="shared" si="94"/>
        <v>1</v>
      </c>
      <c r="CX28" s="130">
        <f t="shared" si="95"/>
        <v>1</v>
      </c>
      <c r="CY28" s="130" t="b">
        <f t="shared" si="96"/>
        <v>1</v>
      </c>
      <c r="CZ28" s="130" t="b">
        <f t="shared" si="97"/>
        <v>1</v>
      </c>
      <c r="DA28" s="130">
        <f t="shared" si="98"/>
        <v>1</v>
      </c>
      <c r="DB28" s="130" t="b">
        <f t="shared" si="99"/>
        <v>1</v>
      </c>
      <c r="DC28" s="130" t="b">
        <f t="shared" si="100"/>
        <v>1</v>
      </c>
      <c r="DD28" s="130">
        <f t="shared" si="101"/>
        <v>1</v>
      </c>
      <c r="DE28" s="130" t="b">
        <f t="shared" si="102"/>
        <v>1</v>
      </c>
      <c r="DF28" s="130" t="b">
        <f t="shared" si="103"/>
        <v>1</v>
      </c>
      <c r="DG28" s="130">
        <f t="shared" si="104"/>
        <v>1</v>
      </c>
      <c r="DH28" s="130" t="b">
        <f t="shared" si="105"/>
        <v>1</v>
      </c>
      <c r="DI28" s="130" t="b">
        <f t="shared" si="106"/>
        <v>1</v>
      </c>
      <c r="DJ28" s="130">
        <f t="shared" si="107"/>
        <v>1</v>
      </c>
      <c r="DK28" s="130" t="b">
        <f t="shared" si="108"/>
        <v>1</v>
      </c>
      <c r="DL28" s="130" t="b">
        <f t="shared" si="109"/>
        <v>1</v>
      </c>
      <c r="DM28" s="130">
        <f t="shared" si="110"/>
        <v>1</v>
      </c>
      <c r="DN28" s="130" t="b">
        <f t="shared" si="111"/>
        <v>1</v>
      </c>
      <c r="DO28" s="130" t="b">
        <f t="shared" si="112"/>
        <v>1</v>
      </c>
      <c r="DP28" s="130">
        <f t="shared" si="113"/>
        <v>1</v>
      </c>
      <c r="DQ28" s="130" t="b">
        <f t="shared" si="114"/>
        <v>1</v>
      </c>
      <c r="DR28" s="130" t="b">
        <f t="shared" si="115"/>
        <v>1</v>
      </c>
      <c r="DS28" s="130">
        <f t="shared" si="116"/>
        <v>1</v>
      </c>
      <c r="DT28" s="130" t="b">
        <f t="shared" si="117"/>
        <v>1</v>
      </c>
      <c r="DU28" s="130" t="b">
        <f t="shared" si="118"/>
        <v>1</v>
      </c>
      <c r="DV28" s="130">
        <f t="shared" si="119"/>
        <v>1</v>
      </c>
      <c r="DW28" s="130" t="b">
        <f t="shared" si="120"/>
        <v>1</v>
      </c>
      <c r="DX28" s="130" t="b">
        <f t="shared" si="59"/>
        <v>1</v>
      </c>
      <c r="IV28" s="169"/>
    </row>
    <row r="29" spans="2:256" ht="15.75" customHeight="1" x14ac:dyDescent="0.2">
      <c r="B29" s="55">
        <v>23</v>
      </c>
      <c r="C29" s="56" t="str">
        <f>IF(ISBLANK(Список!B28),"",IF(Список!K28=0,"Укажите вариант",Список!B28))</f>
        <v/>
      </c>
      <c r="D29" s="126"/>
      <c r="E29" s="142" t="str">
        <f>K!D$34</f>
        <v/>
      </c>
      <c r="F29" s="143"/>
      <c r="G29" s="126"/>
      <c r="H29" s="142" t="str">
        <f>K!G$34</f>
        <v/>
      </c>
      <c r="I29" s="143"/>
      <c r="J29" s="126"/>
      <c r="K29" s="142" t="str">
        <f>K!J$34</f>
        <v/>
      </c>
      <c r="L29" s="143"/>
      <c r="M29" s="126"/>
      <c r="N29" s="142" t="str">
        <f>K!M$34</f>
        <v/>
      </c>
      <c r="O29" s="143"/>
      <c r="P29" s="126"/>
      <c r="Q29" s="142" t="str">
        <f>K!P$34</f>
        <v/>
      </c>
      <c r="R29" s="143"/>
      <c r="S29" s="126"/>
      <c r="T29" s="142" t="str">
        <f>K!S$34</f>
        <v/>
      </c>
      <c r="U29" s="143"/>
      <c r="V29" s="126"/>
      <c r="W29" s="142" t="str">
        <f>K!V$34</f>
        <v/>
      </c>
      <c r="X29" s="143"/>
      <c r="Y29" s="126"/>
      <c r="Z29" s="142" t="str">
        <f>K!Y$34</f>
        <v/>
      </c>
      <c r="AA29" s="143"/>
      <c r="AB29" s="266"/>
      <c r="AC29" s="142" t="str">
        <f>K!AB$34</f>
        <v/>
      </c>
      <c r="AD29" s="143"/>
      <c r="AE29" s="266"/>
      <c r="AF29" s="142" t="str">
        <f>K!AE$34</f>
        <v/>
      </c>
      <c r="AG29" s="143"/>
      <c r="AH29" s="266"/>
      <c r="AI29" s="142" t="str">
        <f>K!AH$34</f>
        <v/>
      </c>
      <c r="AJ29" s="143"/>
      <c r="AK29" s="266"/>
      <c r="AL29" s="142" t="str">
        <f>K!AK$34</f>
        <v/>
      </c>
      <c r="AM29" s="143"/>
      <c r="AN29" s="266"/>
      <c r="AO29" s="142" t="str">
        <f>K!AN$34</f>
        <v/>
      </c>
      <c r="AP29" s="143"/>
      <c r="AQ29" s="266"/>
      <c r="AR29" s="142" t="str">
        <f>K!AQ$34</f>
        <v/>
      </c>
      <c r="AS29" s="143"/>
      <c r="AT29" s="266"/>
      <c r="AU29" s="142" t="str">
        <f>K!AT$34</f>
        <v/>
      </c>
      <c r="AV29" s="143"/>
      <c r="AW29" s="266"/>
      <c r="AX29" s="142" t="str">
        <f>K!AW$34</f>
        <v/>
      </c>
      <c r="AY29" s="143"/>
      <c r="AZ29" s="266"/>
      <c r="BA29" s="142" t="str">
        <f>K!AZ$34</f>
        <v/>
      </c>
      <c r="BB29" s="143"/>
      <c r="BC29" s="266"/>
      <c r="BD29" s="142" t="str">
        <f>K!BC$34</f>
        <v/>
      </c>
      <c r="BE29" s="143"/>
      <c r="BF29" s="266"/>
      <c r="BG29" s="142" t="str">
        <f>K!BF$34</f>
        <v/>
      </c>
      <c r="BH29" s="143"/>
      <c r="BI29" s="174"/>
      <c r="BJ29" s="173" t="str">
        <f>K!BI$34</f>
        <v/>
      </c>
      <c r="BK29" s="174"/>
      <c r="BL29" s="138">
        <f t="shared" si="64"/>
        <v>1</v>
      </c>
      <c r="BM29" s="138" t="b">
        <f t="shared" si="1"/>
        <v>1</v>
      </c>
      <c r="BN29" s="130">
        <f t="shared" si="2"/>
        <v>0</v>
      </c>
      <c r="BO29" s="130">
        <f>IF(AND(BP29=20,Список!K28=1),1,0)</f>
        <v>1</v>
      </c>
      <c r="BP29" s="130">
        <f t="shared" si="60"/>
        <v>20</v>
      </c>
      <c r="BQ29" s="130">
        <f t="shared" si="61"/>
        <v>1</v>
      </c>
      <c r="BR29" s="130" t="b">
        <f t="shared" si="62"/>
        <v>1</v>
      </c>
      <c r="BS29" s="130" t="b">
        <f t="shared" si="63"/>
        <v>1</v>
      </c>
      <c r="BT29" s="130">
        <f t="shared" si="65"/>
        <v>1</v>
      </c>
      <c r="BU29" s="130" t="b">
        <f t="shared" si="66"/>
        <v>1</v>
      </c>
      <c r="BV29" s="130" t="b">
        <f t="shared" si="67"/>
        <v>1</v>
      </c>
      <c r="BW29" s="130">
        <f t="shared" si="68"/>
        <v>1</v>
      </c>
      <c r="BX29" s="130" t="b">
        <f t="shared" si="69"/>
        <v>1</v>
      </c>
      <c r="BY29" s="130" t="b">
        <f t="shared" si="70"/>
        <v>1</v>
      </c>
      <c r="BZ29" s="130">
        <f t="shared" si="71"/>
        <v>1</v>
      </c>
      <c r="CA29" s="130" t="b">
        <f t="shared" si="72"/>
        <v>1</v>
      </c>
      <c r="CB29" s="130" t="b">
        <f t="shared" si="73"/>
        <v>1</v>
      </c>
      <c r="CC29" s="130">
        <f t="shared" si="74"/>
        <v>1</v>
      </c>
      <c r="CD29" s="130" t="b">
        <f t="shared" si="75"/>
        <v>1</v>
      </c>
      <c r="CE29" s="130" t="b">
        <f t="shared" si="76"/>
        <v>1</v>
      </c>
      <c r="CF29" s="130">
        <f t="shared" si="77"/>
        <v>1</v>
      </c>
      <c r="CG29" s="130" t="b">
        <f t="shared" si="78"/>
        <v>1</v>
      </c>
      <c r="CH29" s="130" t="b">
        <f t="shared" si="79"/>
        <v>1</v>
      </c>
      <c r="CI29" s="130">
        <f t="shared" si="80"/>
        <v>1</v>
      </c>
      <c r="CJ29" s="130" t="b">
        <f t="shared" si="81"/>
        <v>1</v>
      </c>
      <c r="CK29" s="130" t="b">
        <f t="shared" si="82"/>
        <v>1</v>
      </c>
      <c r="CL29" s="130">
        <f t="shared" si="83"/>
        <v>1</v>
      </c>
      <c r="CM29" s="130" t="b">
        <f t="shared" si="84"/>
        <v>1</v>
      </c>
      <c r="CN29" s="130" t="b">
        <f t="shared" si="85"/>
        <v>1</v>
      </c>
      <c r="CO29" s="130">
        <f t="shared" si="86"/>
        <v>1</v>
      </c>
      <c r="CP29" s="130" t="b">
        <f t="shared" si="87"/>
        <v>1</v>
      </c>
      <c r="CQ29" s="130" t="b">
        <f t="shared" si="88"/>
        <v>1</v>
      </c>
      <c r="CR29" s="130">
        <f t="shared" si="89"/>
        <v>1</v>
      </c>
      <c r="CS29" s="130" t="b">
        <f t="shared" si="90"/>
        <v>1</v>
      </c>
      <c r="CT29" s="130" t="b">
        <f t="shared" si="91"/>
        <v>1</v>
      </c>
      <c r="CU29" s="130">
        <f t="shared" si="92"/>
        <v>1</v>
      </c>
      <c r="CV29" s="130" t="b">
        <f t="shared" si="93"/>
        <v>1</v>
      </c>
      <c r="CW29" s="130" t="b">
        <f t="shared" si="94"/>
        <v>1</v>
      </c>
      <c r="CX29" s="130">
        <f t="shared" si="95"/>
        <v>1</v>
      </c>
      <c r="CY29" s="130" t="b">
        <f t="shared" si="96"/>
        <v>1</v>
      </c>
      <c r="CZ29" s="130" t="b">
        <f t="shared" si="97"/>
        <v>1</v>
      </c>
      <c r="DA29" s="130">
        <f t="shared" si="98"/>
        <v>1</v>
      </c>
      <c r="DB29" s="130" t="b">
        <f t="shared" si="99"/>
        <v>1</v>
      </c>
      <c r="DC29" s="130" t="b">
        <f t="shared" si="100"/>
        <v>1</v>
      </c>
      <c r="DD29" s="130">
        <f t="shared" si="101"/>
        <v>1</v>
      </c>
      <c r="DE29" s="130" t="b">
        <f t="shared" si="102"/>
        <v>1</v>
      </c>
      <c r="DF29" s="130" t="b">
        <f t="shared" si="103"/>
        <v>1</v>
      </c>
      <c r="DG29" s="130">
        <f t="shared" si="104"/>
        <v>1</v>
      </c>
      <c r="DH29" s="130" t="b">
        <f t="shared" si="105"/>
        <v>1</v>
      </c>
      <c r="DI29" s="130" t="b">
        <f t="shared" si="106"/>
        <v>1</v>
      </c>
      <c r="DJ29" s="130">
        <f t="shared" si="107"/>
        <v>1</v>
      </c>
      <c r="DK29" s="130" t="b">
        <f t="shared" si="108"/>
        <v>1</v>
      </c>
      <c r="DL29" s="130" t="b">
        <f t="shared" si="109"/>
        <v>1</v>
      </c>
      <c r="DM29" s="130">
        <f t="shared" si="110"/>
        <v>1</v>
      </c>
      <c r="DN29" s="130" t="b">
        <f t="shared" si="111"/>
        <v>1</v>
      </c>
      <c r="DO29" s="130" t="b">
        <f t="shared" si="112"/>
        <v>1</v>
      </c>
      <c r="DP29" s="130">
        <f t="shared" si="113"/>
        <v>1</v>
      </c>
      <c r="DQ29" s="130" t="b">
        <f t="shared" si="114"/>
        <v>1</v>
      </c>
      <c r="DR29" s="130" t="b">
        <f t="shared" si="115"/>
        <v>1</v>
      </c>
      <c r="DS29" s="130">
        <f t="shared" si="116"/>
        <v>1</v>
      </c>
      <c r="DT29" s="130" t="b">
        <f t="shared" si="117"/>
        <v>1</v>
      </c>
      <c r="DU29" s="130" t="b">
        <f t="shared" si="118"/>
        <v>1</v>
      </c>
      <c r="DV29" s="130">
        <f t="shared" si="119"/>
        <v>1</v>
      </c>
      <c r="DW29" s="130" t="b">
        <f t="shared" si="120"/>
        <v>1</v>
      </c>
      <c r="DX29" s="130" t="b">
        <f t="shared" si="59"/>
        <v>1</v>
      </c>
      <c r="IV29" s="169"/>
    </row>
    <row r="30" spans="2:256" ht="15.75" customHeight="1" x14ac:dyDescent="0.2">
      <c r="B30" s="55">
        <v>24</v>
      </c>
      <c r="C30" s="56" t="str">
        <f>IF(ISBLANK(Список!B29),"",IF(Список!K29=0,"Укажите вариант",Список!B29))</f>
        <v/>
      </c>
      <c r="D30" s="126"/>
      <c r="E30" s="142" t="str">
        <f>K!D$34</f>
        <v/>
      </c>
      <c r="F30" s="143"/>
      <c r="G30" s="126"/>
      <c r="H30" s="142" t="str">
        <f>K!G$34</f>
        <v/>
      </c>
      <c r="I30" s="143"/>
      <c r="J30" s="126"/>
      <c r="K30" s="142" t="str">
        <f>K!J$34</f>
        <v/>
      </c>
      <c r="L30" s="143"/>
      <c r="M30" s="126"/>
      <c r="N30" s="142" t="str">
        <f>K!M$34</f>
        <v/>
      </c>
      <c r="O30" s="143"/>
      <c r="P30" s="126"/>
      <c r="Q30" s="142" t="str">
        <f>K!P$34</f>
        <v/>
      </c>
      <c r="R30" s="143"/>
      <c r="S30" s="126"/>
      <c r="T30" s="142" t="str">
        <f>K!S$34</f>
        <v/>
      </c>
      <c r="U30" s="143"/>
      <c r="V30" s="126"/>
      <c r="W30" s="142" t="str">
        <f>K!V$34</f>
        <v/>
      </c>
      <c r="X30" s="143"/>
      <c r="Y30" s="126"/>
      <c r="Z30" s="142" t="str">
        <f>K!Y$34</f>
        <v/>
      </c>
      <c r="AA30" s="143"/>
      <c r="AB30" s="266"/>
      <c r="AC30" s="142" t="str">
        <f>K!AB$34</f>
        <v/>
      </c>
      <c r="AD30" s="143"/>
      <c r="AE30" s="266"/>
      <c r="AF30" s="142" t="str">
        <f>K!AE$34</f>
        <v/>
      </c>
      <c r="AG30" s="143"/>
      <c r="AH30" s="266"/>
      <c r="AI30" s="142" t="str">
        <f>K!AH$34</f>
        <v/>
      </c>
      <c r="AJ30" s="143"/>
      <c r="AK30" s="266"/>
      <c r="AL30" s="142" t="str">
        <f>K!AK$34</f>
        <v/>
      </c>
      <c r="AM30" s="143"/>
      <c r="AN30" s="266"/>
      <c r="AO30" s="142" t="str">
        <f>K!AN$34</f>
        <v/>
      </c>
      <c r="AP30" s="143"/>
      <c r="AQ30" s="266"/>
      <c r="AR30" s="142" t="str">
        <f>K!AQ$34</f>
        <v/>
      </c>
      <c r="AS30" s="143"/>
      <c r="AT30" s="266"/>
      <c r="AU30" s="142" t="str">
        <f>K!AT$34</f>
        <v/>
      </c>
      <c r="AV30" s="143"/>
      <c r="AW30" s="266"/>
      <c r="AX30" s="142" t="str">
        <f>K!AW$34</f>
        <v/>
      </c>
      <c r="AY30" s="143"/>
      <c r="AZ30" s="266"/>
      <c r="BA30" s="142" t="str">
        <f>K!AZ$34</f>
        <v/>
      </c>
      <c r="BB30" s="143"/>
      <c r="BC30" s="266"/>
      <c r="BD30" s="142" t="str">
        <f>K!BC$34</f>
        <v/>
      </c>
      <c r="BE30" s="143"/>
      <c r="BF30" s="266"/>
      <c r="BG30" s="142" t="str">
        <f>K!BF$34</f>
        <v/>
      </c>
      <c r="BH30" s="143"/>
      <c r="BI30" s="174"/>
      <c r="BJ30" s="173" t="str">
        <f>K!BI$34</f>
        <v/>
      </c>
      <c r="BK30" s="174"/>
      <c r="BL30" s="138">
        <f t="shared" si="64"/>
        <v>1</v>
      </c>
      <c r="BM30" s="138" t="b">
        <f t="shared" si="1"/>
        <v>1</v>
      </c>
      <c r="BN30" s="130">
        <f t="shared" si="2"/>
        <v>0</v>
      </c>
      <c r="BO30" s="130">
        <f>IF(AND(BP30=20,Список!K29=1),1,0)</f>
        <v>1</v>
      </c>
      <c r="BP30" s="130">
        <f t="shared" si="60"/>
        <v>20</v>
      </c>
      <c r="BQ30" s="130">
        <f t="shared" si="61"/>
        <v>1</v>
      </c>
      <c r="BR30" s="130" t="b">
        <f t="shared" si="62"/>
        <v>1</v>
      </c>
      <c r="BS30" s="130" t="b">
        <f t="shared" si="63"/>
        <v>1</v>
      </c>
      <c r="BT30" s="130">
        <f t="shared" si="65"/>
        <v>1</v>
      </c>
      <c r="BU30" s="130" t="b">
        <f t="shared" si="66"/>
        <v>1</v>
      </c>
      <c r="BV30" s="130" t="b">
        <f t="shared" si="67"/>
        <v>1</v>
      </c>
      <c r="BW30" s="130">
        <f t="shared" si="68"/>
        <v>1</v>
      </c>
      <c r="BX30" s="130" t="b">
        <f t="shared" si="69"/>
        <v>1</v>
      </c>
      <c r="BY30" s="130" t="b">
        <f t="shared" si="70"/>
        <v>1</v>
      </c>
      <c r="BZ30" s="130">
        <f t="shared" si="71"/>
        <v>1</v>
      </c>
      <c r="CA30" s="130" t="b">
        <f t="shared" si="72"/>
        <v>1</v>
      </c>
      <c r="CB30" s="130" t="b">
        <f t="shared" si="73"/>
        <v>1</v>
      </c>
      <c r="CC30" s="130">
        <f t="shared" si="74"/>
        <v>1</v>
      </c>
      <c r="CD30" s="130" t="b">
        <f t="shared" si="75"/>
        <v>1</v>
      </c>
      <c r="CE30" s="130" t="b">
        <f t="shared" si="76"/>
        <v>1</v>
      </c>
      <c r="CF30" s="130">
        <f t="shared" si="77"/>
        <v>1</v>
      </c>
      <c r="CG30" s="130" t="b">
        <f t="shared" si="78"/>
        <v>1</v>
      </c>
      <c r="CH30" s="130" t="b">
        <f t="shared" si="79"/>
        <v>1</v>
      </c>
      <c r="CI30" s="130">
        <f t="shared" si="80"/>
        <v>1</v>
      </c>
      <c r="CJ30" s="130" t="b">
        <f t="shared" si="81"/>
        <v>1</v>
      </c>
      <c r="CK30" s="130" t="b">
        <f t="shared" si="82"/>
        <v>1</v>
      </c>
      <c r="CL30" s="130">
        <f t="shared" si="83"/>
        <v>1</v>
      </c>
      <c r="CM30" s="130" t="b">
        <f t="shared" si="84"/>
        <v>1</v>
      </c>
      <c r="CN30" s="130" t="b">
        <f t="shared" si="85"/>
        <v>1</v>
      </c>
      <c r="CO30" s="130">
        <f t="shared" si="86"/>
        <v>1</v>
      </c>
      <c r="CP30" s="130" t="b">
        <f t="shared" si="87"/>
        <v>1</v>
      </c>
      <c r="CQ30" s="130" t="b">
        <f t="shared" si="88"/>
        <v>1</v>
      </c>
      <c r="CR30" s="130">
        <f t="shared" si="89"/>
        <v>1</v>
      </c>
      <c r="CS30" s="130" t="b">
        <f t="shared" si="90"/>
        <v>1</v>
      </c>
      <c r="CT30" s="130" t="b">
        <f t="shared" si="91"/>
        <v>1</v>
      </c>
      <c r="CU30" s="130">
        <f t="shared" si="92"/>
        <v>1</v>
      </c>
      <c r="CV30" s="130" t="b">
        <f t="shared" si="93"/>
        <v>1</v>
      </c>
      <c r="CW30" s="130" t="b">
        <f t="shared" si="94"/>
        <v>1</v>
      </c>
      <c r="CX30" s="130">
        <f t="shared" si="95"/>
        <v>1</v>
      </c>
      <c r="CY30" s="130" t="b">
        <f t="shared" si="96"/>
        <v>1</v>
      </c>
      <c r="CZ30" s="130" t="b">
        <f t="shared" si="97"/>
        <v>1</v>
      </c>
      <c r="DA30" s="130">
        <f t="shared" si="98"/>
        <v>1</v>
      </c>
      <c r="DB30" s="130" t="b">
        <f t="shared" si="99"/>
        <v>1</v>
      </c>
      <c r="DC30" s="130" t="b">
        <f t="shared" si="100"/>
        <v>1</v>
      </c>
      <c r="DD30" s="130">
        <f t="shared" si="101"/>
        <v>1</v>
      </c>
      <c r="DE30" s="130" t="b">
        <f t="shared" si="102"/>
        <v>1</v>
      </c>
      <c r="DF30" s="130" t="b">
        <f t="shared" si="103"/>
        <v>1</v>
      </c>
      <c r="DG30" s="130">
        <f t="shared" si="104"/>
        <v>1</v>
      </c>
      <c r="DH30" s="130" t="b">
        <f t="shared" si="105"/>
        <v>1</v>
      </c>
      <c r="DI30" s="130" t="b">
        <f t="shared" si="106"/>
        <v>1</v>
      </c>
      <c r="DJ30" s="130">
        <f t="shared" si="107"/>
        <v>1</v>
      </c>
      <c r="DK30" s="130" t="b">
        <f t="shared" si="108"/>
        <v>1</v>
      </c>
      <c r="DL30" s="130" t="b">
        <f t="shared" si="109"/>
        <v>1</v>
      </c>
      <c r="DM30" s="130">
        <f t="shared" si="110"/>
        <v>1</v>
      </c>
      <c r="DN30" s="130" t="b">
        <f t="shared" si="111"/>
        <v>1</v>
      </c>
      <c r="DO30" s="130" t="b">
        <f t="shared" si="112"/>
        <v>1</v>
      </c>
      <c r="DP30" s="130">
        <f t="shared" si="113"/>
        <v>1</v>
      </c>
      <c r="DQ30" s="130" t="b">
        <f t="shared" si="114"/>
        <v>1</v>
      </c>
      <c r="DR30" s="130" t="b">
        <f t="shared" si="115"/>
        <v>1</v>
      </c>
      <c r="DS30" s="130">
        <f t="shared" si="116"/>
        <v>1</v>
      </c>
      <c r="DT30" s="130" t="b">
        <f t="shared" si="117"/>
        <v>1</v>
      </c>
      <c r="DU30" s="130" t="b">
        <f t="shared" si="118"/>
        <v>1</v>
      </c>
      <c r="DV30" s="130">
        <f t="shared" si="119"/>
        <v>1</v>
      </c>
      <c r="DW30" s="130" t="b">
        <f t="shared" si="120"/>
        <v>1</v>
      </c>
      <c r="DX30" s="130" t="b">
        <f t="shared" si="59"/>
        <v>1</v>
      </c>
      <c r="IV30" s="169"/>
    </row>
    <row r="31" spans="2:256" ht="15.75" customHeight="1" x14ac:dyDescent="0.2">
      <c r="B31" s="55">
        <v>25</v>
      </c>
      <c r="C31" s="56" t="str">
        <f>IF(ISBLANK(Список!B30),"",IF(Список!K30=0,"Укажите вариант",Список!B30))</f>
        <v/>
      </c>
      <c r="D31" s="126"/>
      <c r="E31" s="142" t="str">
        <f>K!D$34</f>
        <v/>
      </c>
      <c r="F31" s="143"/>
      <c r="G31" s="126"/>
      <c r="H31" s="142" t="str">
        <f>K!G$34</f>
        <v/>
      </c>
      <c r="I31" s="143"/>
      <c r="J31" s="126"/>
      <c r="K31" s="142" t="str">
        <f>K!J$34</f>
        <v/>
      </c>
      <c r="L31" s="143"/>
      <c r="M31" s="126"/>
      <c r="N31" s="142" t="str">
        <f>K!M$34</f>
        <v/>
      </c>
      <c r="O31" s="143"/>
      <c r="P31" s="126"/>
      <c r="Q31" s="142" t="str">
        <f>K!P$34</f>
        <v/>
      </c>
      <c r="R31" s="143"/>
      <c r="S31" s="126"/>
      <c r="T31" s="142" t="str">
        <f>K!S$34</f>
        <v/>
      </c>
      <c r="U31" s="143"/>
      <c r="V31" s="126"/>
      <c r="W31" s="142" t="str">
        <f>K!V$34</f>
        <v/>
      </c>
      <c r="X31" s="143"/>
      <c r="Y31" s="126"/>
      <c r="Z31" s="142" t="str">
        <f>K!Y$34</f>
        <v/>
      </c>
      <c r="AA31" s="143"/>
      <c r="AB31" s="266"/>
      <c r="AC31" s="142" t="str">
        <f>K!AB$34</f>
        <v/>
      </c>
      <c r="AD31" s="143"/>
      <c r="AE31" s="266"/>
      <c r="AF31" s="142" t="str">
        <f>K!AE$34</f>
        <v/>
      </c>
      <c r="AG31" s="143"/>
      <c r="AH31" s="266"/>
      <c r="AI31" s="142" t="str">
        <f>K!AH$34</f>
        <v/>
      </c>
      <c r="AJ31" s="143"/>
      <c r="AK31" s="266"/>
      <c r="AL31" s="142" t="str">
        <f>K!AK$34</f>
        <v/>
      </c>
      <c r="AM31" s="143"/>
      <c r="AN31" s="266"/>
      <c r="AO31" s="142" t="str">
        <f>K!AN$34</f>
        <v/>
      </c>
      <c r="AP31" s="143"/>
      <c r="AQ31" s="266"/>
      <c r="AR31" s="142" t="str">
        <f>K!AQ$34</f>
        <v/>
      </c>
      <c r="AS31" s="143"/>
      <c r="AT31" s="266"/>
      <c r="AU31" s="142" t="str">
        <f>K!AT$34</f>
        <v/>
      </c>
      <c r="AV31" s="143"/>
      <c r="AW31" s="266"/>
      <c r="AX31" s="142" t="str">
        <f>K!AW$34</f>
        <v/>
      </c>
      <c r="AY31" s="143"/>
      <c r="AZ31" s="266"/>
      <c r="BA31" s="142" t="str">
        <f>K!AZ$34</f>
        <v/>
      </c>
      <c r="BB31" s="143"/>
      <c r="BC31" s="266"/>
      <c r="BD31" s="142" t="str">
        <f>K!BC$34</f>
        <v/>
      </c>
      <c r="BE31" s="143"/>
      <c r="BF31" s="266"/>
      <c r="BG31" s="142" t="str">
        <f>K!BF$34</f>
        <v/>
      </c>
      <c r="BH31" s="143"/>
      <c r="BI31" s="174"/>
      <c r="BJ31" s="173" t="str">
        <f>K!BI$34</f>
        <v/>
      </c>
      <c r="BK31" s="174"/>
      <c r="BL31" s="138">
        <f t="shared" si="64"/>
        <v>1</v>
      </c>
      <c r="BM31" s="138" t="b">
        <f t="shared" si="1"/>
        <v>1</v>
      </c>
      <c r="BN31" s="130">
        <f t="shared" si="2"/>
        <v>0</v>
      </c>
      <c r="BO31" s="130">
        <f>IF(AND(BP31=20,Список!K30=1),1,0)</f>
        <v>1</v>
      </c>
      <c r="BP31" s="130">
        <f t="shared" si="60"/>
        <v>20</v>
      </c>
      <c r="BQ31" s="130">
        <f t="shared" si="61"/>
        <v>1</v>
      </c>
      <c r="BR31" s="130" t="b">
        <f t="shared" si="62"/>
        <v>1</v>
      </c>
      <c r="BS31" s="130" t="b">
        <f t="shared" si="63"/>
        <v>1</v>
      </c>
      <c r="BT31" s="130">
        <f t="shared" si="65"/>
        <v>1</v>
      </c>
      <c r="BU31" s="130" t="b">
        <f t="shared" si="66"/>
        <v>1</v>
      </c>
      <c r="BV31" s="130" t="b">
        <f t="shared" si="67"/>
        <v>1</v>
      </c>
      <c r="BW31" s="130">
        <f t="shared" si="68"/>
        <v>1</v>
      </c>
      <c r="BX31" s="130" t="b">
        <f t="shared" si="69"/>
        <v>1</v>
      </c>
      <c r="BY31" s="130" t="b">
        <f t="shared" si="70"/>
        <v>1</v>
      </c>
      <c r="BZ31" s="130">
        <f t="shared" si="71"/>
        <v>1</v>
      </c>
      <c r="CA31" s="130" t="b">
        <f t="shared" si="72"/>
        <v>1</v>
      </c>
      <c r="CB31" s="130" t="b">
        <f t="shared" si="73"/>
        <v>1</v>
      </c>
      <c r="CC31" s="130">
        <f t="shared" si="74"/>
        <v>1</v>
      </c>
      <c r="CD31" s="130" t="b">
        <f t="shared" si="75"/>
        <v>1</v>
      </c>
      <c r="CE31" s="130" t="b">
        <f t="shared" si="76"/>
        <v>1</v>
      </c>
      <c r="CF31" s="130">
        <f t="shared" si="77"/>
        <v>1</v>
      </c>
      <c r="CG31" s="130" t="b">
        <f t="shared" si="78"/>
        <v>1</v>
      </c>
      <c r="CH31" s="130" t="b">
        <f t="shared" si="79"/>
        <v>1</v>
      </c>
      <c r="CI31" s="130">
        <f t="shared" si="80"/>
        <v>1</v>
      </c>
      <c r="CJ31" s="130" t="b">
        <f t="shared" si="81"/>
        <v>1</v>
      </c>
      <c r="CK31" s="130" t="b">
        <f t="shared" si="82"/>
        <v>1</v>
      </c>
      <c r="CL31" s="130">
        <f t="shared" si="83"/>
        <v>1</v>
      </c>
      <c r="CM31" s="130" t="b">
        <f t="shared" si="84"/>
        <v>1</v>
      </c>
      <c r="CN31" s="130" t="b">
        <f t="shared" si="85"/>
        <v>1</v>
      </c>
      <c r="CO31" s="130">
        <f t="shared" si="86"/>
        <v>1</v>
      </c>
      <c r="CP31" s="130" t="b">
        <f t="shared" si="87"/>
        <v>1</v>
      </c>
      <c r="CQ31" s="130" t="b">
        <f t="shared" si="88"/>
        <v>1</v>
      </c>
      <c r="CR31" s="130">
        <f t="shared" si="89"/>
        <v>1</v>
      </c>
      <c r="CS31" s="130" t="b">
        <f t="shared" si="90"/>
        <v>1</v>
      </c>
      <c r="CT31" s="130" t="b">
        <f t="shared" si="91"/>
        <v>1</v>
      </c>
      <c r="CU31" s="130">
        <f t="shared" si="92"/>
        <v>1</v>
      </c>
      <c r="CV31" s="130" t="b">
        <f t="shared" si="93"/>
        <v>1</v>
      </c>
      <c r="CW31" s="130" t="b">
        <f t="shared" si="94"/>
        <v>1</v>
      </c>
      <c r="CX31" s="130">
        <f t="shared" si="95"/>
        <v>1</v>
      </c>
      <c r="CY31" s="130" t="b">
        <f t="shared" si="96"/>
        <v>1</v>
      </c>
      <c r="CZ31" s="130" t="b">
        <f t="shared" si="97"/>
        <v>1</v>
      </c>
      <c r="DA31" s="130">
        <f t="shared" si="98"/>
        <v>1</v>
      </c>
      <c r="DB31" s="130" t="b">
        <f t="shared" si="99"/>
        <v>1</v>
      </c>
      <c r="DC31" s="130" t="b">
        <f t="shared" si="100"/>
        <v>1</v>
      </c>
      <c r="DD31" s="130">
        <f t="shared" si="101"/>
        <v>1</v>
      </c>
      <c r="DE31" s="130" t="b">
        <f t="shared" si="102"/>
        <v>1</v>
      </c>
      <c r="DF31" s="130" t="b">
        <f t="shared" si="103"/>
        <v>1</v>
      </c>
      <c r="DG31" s="130">
        <f t="shared" si="104"/>
        <v>1</v>
      </c>
      <c r="DH31" s="130" t="b">
        <f t="shared" si="105"/>
        <v>1</v>
      </c>
      <c r="DI31" s="130" t="b">
        <f t="shared" si="106"/>
        <v>1</v>
      </c>
      <c r="DJ31" s="130">
        <f t="shared" si="107"/>
        <v>1</v>
      </c>
      <c r="DK31" s="130" t="b">
        <f t="shared" si="108"/>
        <v>1</v>
      </c>
      <c r="DL31" s="130" t="b">
        <f t="shared" si="109"/>
        <v>1</v>
      </c>
      <c r="DM31" s="130">
        <f t="shared" si="110"/>
        <v>1</v>
      </c>
      <c r="DN31" s="130" t="b">
        <f t="shared" si="111"/>
        <v>1</v>
      </c>
      <c r="DO31" s="130" t="b">
        <f t="shared" si="112"/>
        <v>1</v>
      </c>
      <c r="DP31" s="130">
        <f t="shared" si="113"/>
        <v>1</v>
      </c>
      <c r="DQ31" s="130" t="b">
        <f t="shared" si="114"/>
        <v>1</v>
      </c>
      <c r="DR31" s="130" t="b">
        <f t="shared" si="115"/>
        <v>1</v>
      </c>
      <c r="DS31" s="130">
        <f t="shared" si="116"/>
        <v>1</v>
      </c>
      <c r="DT31" s="130" t="b">
        <f t="shared" si="117"/>
        <v>1</v>
      </c>
      <c r="DU31" s="130" t="b">
        <f t="shared" si="118"/>
        <v>1</v>
      </c>
      <c r="DV31" s="130">
        <f t="shared" si="119"/>
        <v>1</v>
      </c>
      <c r="DW31" s="130" t="b">
        <f t="shared" si="120"/>
        <v>1</v>
      </c>
      <c r="DX31" s="130" t="b">
        <f t="shared" si="59"/>
        <v>1</v>
      </c>
      <c r="IV31" s="169"/>
    </row>
    <row r="32" spans="2:256" ht="15.75" customHeight="1" x14ac:dyDescent="0.2">
      <c r="B32" s="55">
        <v>26</v>
      </c>
      <c r="C32" s="56" t="str">
        <f>IF(ISBLANK(Список!B31),"",IF(Список!K31=0,"Укажите вариант",Список!B31))</f>
        <v/>
      </c>
      <c r="D32" s="126"/>
      <c r="E32" s="142" t="str">
        <f>K!D$34</f>
        <v/>
      </c>
      <c r="F32" s="143"/>
      <c r="G32" s="126"/>
      <c r="H32" s="142" t="str">
        <f>K!G$34</f>
        <v/>
      </c>
      <c r="I32" s="143"/>
      <c r="J32" s="126"/>
      <c r="K32" s="142" t="str">
        <f>K!J$34</f>
        <v/>
      </c>
      <c r="L32" s="143"/>
      <c r="M32" s="126"/>
      <c r="N32" s="142" t="str">
        <f>K!M$34</f>
        <v/>
      </c>
      <c r="O32" s="143"/>
      <c r="P32" s="126"/>
      <c r="Q32" s="142" t="str">
        <f>K!P$34</f>
        <v/>
      </c>
      <c r="R32" s="143"/>
      <c r="S32" s="126"/>
      <c r="T32" s="142" t="str">
        <f>K!S$34</f>
        <v/>
      </c>
      <c r="U32" s="143"/>
      <c r="V32" s="126"/>
      <c r="W32" s="142" t="str">
        <f>K!V$34</f>
        <v/>
      </c>
      <c r="X32" s="143"/>
      <c r="Y32" s="126"/>
      <c r="Z32" s="142" t="str">
        <f>K!Y$34</f>
        <v/>
      </c>
      <c r="AA32" s="143"/>
      <c r="AB32" s="266"/>
      <c r="AC32" s="142" t="str">
        <f>K!AB$34</f>
        <v/>
      </c>
      <c r="AD32" s="143"/>
      <c r="AE32" s="266"/>
      <c r="AF32" s="142" t="str">
        <f>K!AE$34</f>
        <v/>
      </c>
      <c r="AG32" s="143"/>
      <c r="AH32" s="266"/>
      <c r="AI32" s="142" t="str">
        <f>K!AH$34</f>
        <v/>
      </c>
      <c r="AJ32" s="143"/>
      <c r="AK32" s="266"/>
      <c r="AL32" s="142" t="str">
        <f>K!AK$34</f>
        <v/>
      </c>
      <c r="AM32" s="143"/>
      <c r="AN32" s="266"/>
      <c r="AO32" s="142" t="str">
        <f>K!AN$34</f>
        <v/>
      </c>
      <c r="AP32" s="143"/>
      <c r="AQ32" s="266"/>
      <c r="AR32" s="142" t="str">
        <f>K!AQ$34</f>
        <v/>
      </c>
      <c r="AS32" s="143"/>
      <c r="AT32" s="266"/>
      <c r="AU32" s="142" t="str">
        <f>K!AT$34</f>
        <v/>
      </c>
      <c r="AV32" s="143"/>
      <c r="AW32" s="266"/>
      <c r="AX32" s="142" t="str">
        <f>K!AW$34</f>
        <v/>
      </c>
      <c r="AY32" s="143"/>
      <c r="AZ32" s="266"/>
      <c r="BA32" s="142" t="str">
        <f>K!AZ$34</f>
        <v/>
      </c>
      <c r="BB32" s="143"/>
      <c r="BC32" s="266"/>
      <c r="BD32" s="142" t="str">
        <f>K!BC$34</f>
        <v/>
      </c>
      <c r="BE32" s="143"/>
      <c r="BF32" s="266"/>
      <c r="BG32" s="142" t="str">
        <f>K!BF$34</f>
        <v/>
      </c>
      <c r="BH32" s="143"/>
      <c r="BI32" s="174"/>
      <c r="BJ32" s="173" t="str">
        <f>K!BI$34</f>
        <v/>
      </c>
      <c r="BK32" s="174"/>
      <c r="BL32" s="138">
        <f t="shared" si="64"/>
        <v>1</v>
      </c>
      <c r="BM32" s="138" t="b">
        <f t="shared" si="1"/>
        <v>1</v>
      </c>
      <c r="BN32" s="130">
        <f t="shared" si="2"/>
        <v>0</v>
      </c>
      <c r="BO32" s="130">
        <f>IF(AND(BP32=20,Список!K31=1),1,0)</f>
        <v>1</v>
      </c>
      <c r="BP32" s="130">
        <f t="shared" si="60"/>
        <v>20</v>
      </c>
      <c r="BQ32" s="130">
        <f t="shared" si="61"/>
        <v>1</v>
      </c>
      <c r="BR32" s="130" t="b">
        <f t="shared" si="62"/>
        <v>1</v>
      </c>
      <c r="BS32" s="130" t="b">
        <f t="shared" si="63"/>
        <v>1</v>
      </c>
      <c r="BT32" s="130">
        <f t="shared" si="65"/>
        <v>1</v>
      </c>
      <c r="BU32" s="130" t="b">
        <f t="shared" si="66"/>
        <v>1</v>
      </c>
      <c r="BV32" s="130" t="b">
        <f t="shared" si="67"/>
        <v>1</v>
      </c>
      <c r="BW32" s="130">
        <f t="shared" si="68"/>
        <v>1</v>
      </c>
      <c r="BX32" s="130" t="b">
        <f t="shared" si="69"/>
        <v>1</v>
      </c>
      <c r="BY32" s="130" t="b">
        <f t="shared" si="70"/>
        <v>1</v>
      </c>
      <c r="BZ32" s="130">
        <f t="shared" si="71"/>
        <v>1</v>
      </c>
      <c r="CA32" s="130" t="b">
        <f t="shared" si="72"/>
        <v>1</v>
      </c>
      <c r="CB32" s="130" t="b">
        <f t="shared" si="73"/>
        <v>1</v>
      </c>
      <c r="CC32" s="130">
        <f t="shared" si="74"/>
        <v>1</v>
      </c>
      <c r="CD32" s="130" t="b">
        <f t="shared" si="75"/>
        <v>1</v>
      </c>
      <c r="CE32" s="130" t="b">
        <f t="shared" si="76"/>
        <v>1</v>
      </c>
      <c r="CF32" s="130">
        <f t="shared" si="77"/>
        <v>1</v>
      </c>
      <c r="CG32" s="130" t="b">
        <f t="shared" si="78"/>
        <v>1</v>
      </c>
      <c r="CH32" s="130" t="b">
        <f t="shared" si="79"/>
        <v>1</v>
      </c>
      <c r="CI32" s="130">
        <f t="shared" si="80"/>
        <v>1</v>
      </c>
      <c r="CJ32" s="130" t="b">
        <f t="shared" si="81"/>
        <v>1</v>
      </c>
      <c r="CK32" s="130" t="b">
        <f t="shared" si="82"/>
        <v>1</v>
      </c>
      <c r="CL32" s="130">
        <f t="shared" si="83"/>
        <v>1</v>
      </c>
      <c r="CM32" s="130" t="b">
        <f t="shared" si="84"/>
        <v>1</v>
      </c>
      <c r="CN32" s="130" t="b">
        <f t="shared" si="85"/>
        <v>1</v>
      </c>
      <c r="CO32" s="130">
        <f t="shared" si="86"/>
        <v>1</v>
      </c>
      <c r="CP32" s="130" t="b">
        <f t="shared" si="87"/>
        <v>1</v>
      </c>
      <c r="CQ32" s="130" t="b">
        <f t="shared" si="88"/>
        <v>1</v>
      </c>
      <c r="CR32" s="130">
        <f t="shared" si="89"/>
        <v>1</v>
      </c>
      <c r="CS32" s="130" t="b">
        <f t="shared" si="90"/>
        <v>1</v>
      </c>
      <c r="CT32" s="130" t="b">
        <f t="shared" si="91"/>
        <v>1</v>
      </c>
      <c r="CU32" s="130">
        <f t="shared" si="92"/>
        <v>1</v>
      </c>
      <c r="CV32" s="130" t="b">
        <f t="shared" si="93"/>
        <v>1</v>
      </c>
      <c r="CW32" s="130" t="b">
        <f t="shared" si="94"/>
        <v>1</v>
      </c>
      <c r="CX32" s="130">
        <f t="shared" si="95"/>
        <v>1</v>
      </c>
      <c r="CY32" s="130" t="b">
        <f t="shared" si="96"/>
        <v>1</v>
      </c>
      <c r="CZ32" s="130" t="b">
        <f t="shared" si="97"/>
        <v>1</v>
      </c>
      <c r="DA32" s="130">
        <f t="shared" si="98"/>
        <v>1</v>
      </c>
      <c r="DB32" s="130" t="b">
        <f t="shared" si="99"/>
        <v>1</v>
      </c>
      <c r="DC32" s="130" t="b">
        <f t="shared" si="100"/>
        <v>1</v>
      </c>
      <c r="DD32" s="130">
        <f t="shared" si="101"/>
        <v>1</v>
      </c>
      <c r="DE32" s="130" t="b">
        <f t="shared" si="102"/>
        <v>1</v>
      </c>
      <c r="DF32" s="130" t="b">
        <f t="shared" si="103"/>
        <v>1</v>
      </c>
      <c r="DG32" s="130">
        <f t="shared" si="104"/>
        <v>1</v>
      </c>
      <c r="DH32" s="130" t="b">
        <f t="shared" si="105"/>
        <v>1</v>
      </c>
      <c r="DI32" s="130" t="b">
        <f t="shared" si="106"/>
        <v>1</v>
      </c>
      <c r="DJ32" s="130">
        <f t="shared" si="107"/>
        <v>1</v>
      </c>
      <c r="DK32" s="130" t="b">
        <f t="shared" si="108"/>
        <v>1</v>
      </c>
      <c r="DL32" s="130" t="b">
        <f t="shared" si="109"/>
        <v>1</v>
      </c>
      <c r="DM32" s="130">
        <f t="shared" si="110"/>
        <v>1</v>
      </c>
      <c r="DN32" s="130" t="b">
        <f t="shared" si="111"/>
        <v>1</v>
      </c>
      <c r="DO32" s="130" t="b">
        <f t="shared" si="112"/>
        <v>1</v>
      </c>
      <c r="DP32" s="130">
        <f t="shared" si="113"/>
        <v>1</v>
      </c>
      <c r="DQ32" s="130" t="b">
        <f t="shared" si="114"/>
        <v>1</v>
      </c>
      <c r="DR32" s="130" t="b">
        <f t="shared" si="115"/>
        <v>1</v>
      </c>
      <c r="DS32" s="130">
        <f t="shared" si="116"/>
        <v>1</v>
      </c>
      <c r="DT32" s="130" t="b">
        <f t="shared" si="117"/>
        <v>1</v>
      </c>
      <c r="DU32" s="130" t="b">
        <f t="shared" si="118"/>
        <v>1</v>
      </c>
      <c r="DV32" s="130">
        <f t="shared" si="119"/>
        <v>1</v>
      </c>
      <c r="DW32" s="130" t="b">
        <f t="shared" si="120"/>
        <v>1</v>
      </c>
      <c r="DX32" s="130" t="b">
        <f t="shared" si="59"/>
        <v>1</v>
      </c>
      <c r="IV32" s="169"/>
    </row>
    <row r="33" spans="2:256" ht="15.75" customHeight="1" x14ac:dyDescent="0.2">
      <c r="B33" s="55">
        <v>27</v>
      </c>
      <c r="C33" s="56" t="str">
        <f>IF(ISBLANK(Список!B32),"",IF(Список!K32=0,"Укажите вариант",Список!B32))</f>
        <v/>
      </c>
      <c r="D33" s="126"/>
      <c r="E33" s="142" t="str">
        <f>K!D$34</f>
        <v/>
      </c>
      <c r="F33" s="143"/>
      <c r="G33" s="126"/>
      <c r="H33" s="142" t="str">
        <f>K!G$34</f>
        <v/>
      </c>
      <c r="I33" s="143"/>
      <c r="J33" s="126"/>
      <c r="K33" s="142" t="str">
        <f>K!J$34</f>
        <v/>
      </c>
      <c r="L33" s="143"/>
      <c r="M33" s="126"/>
      <c r="N33" s="142" t="str">
        <f>K!M$34</f>
        <v/>
      </c>
      <c r="O33" s="143"/>
      <c r="P33" s="126"/>
      <c r="Q33" s="142" t="str">
        <f>K!P$34</f>
        <v/>
      </c>
      <c r="R33" s="143"/>
      <c r="S33" s="126"/>
      <c r="T33" s="142" t="str">
        <f>K!S$34</f>
        <v/>
      </c>
      <c r="U33" s="143"/>
      <c r="V33" s="126"/>
      <c r="W33" s="142" t="str">
        <f>K!V$34</f>
        <v/>
      </c>
      <c r="X33" s="143"/>
      <c r="Y33" s="126"/>
      <c r="Z33" s="142" t="str">
        <f>K!Y$34</f>
        <v/>
      </c>
      <c r="AA33" s="143"/>
      <c r="AB33" s="266"/>
      <c r="AC33" s="142" t="str">
        <f>K!AB$34</f>
        <v/>
      </c>
      <c r="AD33" s="143"/>
      <c r="AE33" s="266"/>
      <c r="AF33" s="142" t="str">
        <f>K!AE$34</f>
        <v/>
      </c>
      <c r="AG33" s="143"/>
      <c r="AH33" s="266"/>
      <c r="AI33" s="142" t="str">
        <f>K!AH$34</f>
        <v/>
      </c>
      <c r="AJ33" s="143"/>
      <c r="AK33" s="266"/>
      <c r="AL33" s="142" t="str">
        <f>K!AK$34</f>
        <v/>
      </c>
      <c r="AM33" s="143"/>
      <c r="AN33" s="266"/>
      <c r="AO33" s="142" t="str">
        <f>K!AN$34</f>
        <v/>
      </c>
      <c r="AP33" s="143"/>
      <c r="AQ33" s="266"/>
      <c r="AR33" s="142" t="str">
        <f>K!AQ$34</f>
        <v/>
      </c>
      <c r="AS33" s="143"/>
      <c r="AT33" s="266"/>
      <c r="AU33" s="142" t="str">
        <f>K!AT$34</f>
        <v/>
      </c>
      <c r="AV33" s="143"/>
      <c r="AW33" s="266"/>
      <c r="AX33" s="142" t="str">
        <f>K!AW$34</f>
        <v/>
      </c>
      <c r="AY33" s="143"/>
      <c r="AZ33" s="266"/>
      <c r="BA33" s="142" t="str">
        <f>K!AZ$34</f>
        <v/>
      </c>
      <c r="BB33" s="143"/>
      <c r="BC33" s="266"/>
      <c r="BD33" s="142" t="str">
        <f>K!BC$34</f>
        <v/>
      </c>
      <c r="BE33" s="143"/>
      <c r="BF33" s="266"/>
      <c r="BG33" s="142" t="str">
        <f>K!BF$34</f>
        <v/>
      </c>
      <c r="BH33" s="143"/>
      <c r="BI33" s="174"/>
      <c r="BJ33" s="173" t="str">
        <f>K!BI$34</f>
        <v/>
      </c>
      <c r="BK33" s="174"/>
      <c r="BL33" s="138">
        <f t="shared" si="64"/>
        <v>1</v>
      </c>
      <c r="BM33" s="138" t="b">
        <f t="shared" si="1"/>
        <v>1</v>
      </c>
      <c r="BN33" s="130">
        <f t="shared" si="2"/>
        <v>0</v>
      </c>
      <c r="BO33" s="130">
        <f>IF(AND(BP33=20,Список!K32=1),1,0)</f>
        <v>1</v>
      </c>
      <c r="BP33" s="130">
        <f t="shared" si="60"/>
        <v>20</v>
      </c>
      <c r="BQ33" s="130">
        <f t="shared" si="61"/>
        <v>1</v>
      </c>
      <c r="BR33" s="130" t="b">
        <f t="shared" si="62"/>
        <v>1</v>
      </c>
      <c r="BS33" s="130" t="b">
        <f t="shared" si="63"/>
        <v>1</v>
      </c>
      <c r="BT33" s="130">
        <f t="shared" si="65"/>
        <v>1</v>
      </c>
      <c r="BU33" s="130" t="b">
        <f t="shared" si="66"/>
        <v>1</v>
      </c>
      <c r="BV33" s="130" t="b">
        <f t="shared" si="67"/>
        <v>1</v>
      </c>
      <c r="BW33" s="130">
        <f t="shared" si="68"/>
        <v>1</v>
      </c>
      <c r="BX33" s="130" t="b">
        <f t="shared" si="69"/>
        <v>1</v>
      </c>
      <c r="BY33" s="130" t="b">
        <f t="shared" si="70"/>
        <v>1</v>
      </c>
      <c r="BZ33" s="130">
        <f t="shared" si="71"/>
        <v>1</v>
      </c>
      <c r="CA33" s="130" t="b">
        <f t="shared" si="72"/>
        <v>1</v>
      </c>
      <c r="CB33" s="130" t="b">
        <f t="shared" si="73"/>
        <v>1</v>
      </c>
      <c r="CC33" s="130">
        <f t="shared" si="74"/>
        <v>1</v>
      </c>
      <c r="CD33" s="130" t="b">
        <f t="shared" si="75"/>
        <v>1</v>
      </c>
      <c r="CE33" s="130" t="b">
        <f t="shared" si="76"/>
        <v>1</v>
      </c>
      <c r="CF33" s="130">
        <f t="shared" si="77"/>
        <v>1</v>
      </c>
      <c r="CG33" s="130" t="b">
        <f t="shared" si="78"/>
        <v>1</v>
      </c>
      <c r="CH33" s="130" t="b">
        <f t="shared" si="79"/>
        <v>1</v>
      </c>
      <c r="CI33" s="130">
        <f t="shared" si="80"/>
        <v>1</v>
      </c>
      <c r="CJ33" s="130" t="b">
        <f t="shared" si="81"/>
        <v>1</v>
      </c>
      <c r="CK33" s="130" t="b">
        <f t="shared" si="82"/>
        <v>1</v>
      </c>
      <c r="CL33" s="130">
        <f t="shared" si="83"/>
        <v>1</v>
      </c>
      <c r="CM33" s="130" t="b">
        <f t="shared" si="84"/>
        <v>1</v>
      </c>
      <c r="CN33" s="130" t="b">
        <f t="shared" si="85"/>
        <v>1</v>
      </c>
      <c r="CO33" s="130">
        <f t="shared" si="86"/>
        <v>1</v>
      </c>
      <c r="CP33" s="130" t="b">
        <f t="shared" si="87"/>
        <v>1</v>
      </c>
      <c r="CQ33" s="130" t="b">
        <f t="shared" si="88"/>
        <v>1</v>
      </c>
      <c r="CR33" s="130">
        <f t="shared" si="89"/>
        <v>1</v>
      </c>
      <c r="CS33" s="130" t="b">
        <f t="shared" si="90"/>
        <v>1</v>
      </c>
      <c r="CT33" s="130" t="b">
        <f t="shared" si="91"/>
        <v>1</v>
      </c>
      <c r="CU33" s="130">
        <f t="shared" si="92"/>
        <v>1</v>
      </c>
      <c r="CV33" s="130" t="b">
        <f t="shared" si="93"/>
        <v>1</v>
      </c>
      <c r="CW33" s="130" t="b">
        <f t="shared" si="94"/>
        <v>1</v>
      </c>
      <c r="CX33" s="130">
        <f t="shared" si="95"/>
        <v>1</v>
      </c>
      <c r="CY33" s="130" t="b">
        <f t="shared" si="96"/>
        <v>1</v>
      </c>
      <c r="CZ33" s="130" t="b">
        <f t="shared" si="97"/>
        <v>1</v>
      </c>
      <c r="DA33" s="130">
        <f t="shared" si="98"/>
        <v>1</v>
      </c>
      <c r="DB33" s="130" t="b">
        <f t="shared" si="99"/>
        <v>1</v>
      </c>
      <c r="DC33" s="130" t="b">
        <f t="shared" si="100"/>
        <v>1</v>
      </c>
      <c r="DD33" s="130">
        <f t="shared" si="101"/>
        <v>1</v>
      </c>
      <c r="DE33" s="130" t="b">
        <f t="shared" si="102"/>
        <v>1</v>
      </c>
      <c r="DF33" s="130" t="b">
        <f t="shared" si="103"/>
        <v>1</v>
      </c>
      <c r="DG33" s="130">
        <f t="shared" si="104"/>
        <v>1</v>
      </c>
      <c r="DH33" s="130" t="b">
        <f t="shared" si="105"/>
        <v>1</v>
      </c>
      <c r="DI33" s="130" t="b">
        <f t="shared" si="106"/>
        <v>1</v>
      </c>
      <c r="DJ33" s="130">
        <f t="shared" si="107"/>
        <v>1</v>
      </c>
      <c r="DK33" s="130" t="b">
        <f t="shared" si="108"/>
        <v>1</v>
      </c>
      <c r="DL33" s="130" t="b">
        <f t="shared" si="109"/>
        <v>1</v>
      </c>
      <c r="DM33" s="130">
        <f t="shared" si="110"/>
        <v>1</v>
      </c>
      <c r="DN33" s="130" t="b">
        <f t="shared" si="111"/>
        <v>1</v>
      </c>
      <c r="DO33" s="130" t="b">
        <f t="shared" si="112"/>
        <v>1</v>
      </c>
      <c r="DP33" s="130">
        <f t="shared" si="113"/>
        <v>1</v>
      </c>
      <c r="DQ33" s="130" t="b">
        <f t="shared" si="114"/>
        <v>1</v>
      </c>
      <c r="DR33" s="130" t="b">
        <f t="shared" si="115"/>
        <v>1</v>
      </c>
      <c r="DS33" s="130">
        <f t="shared" si="116"/>
        <v>1</v>
      </c>
      <c r="DT33" s="130" t="b">
        <f t="shared" si="117"/>
        <v>1</v>
      </c>
      <c r="DU33" s="130" t="b">
        <f t="shared" si="118"/>
        <v>1</v>
      </c>
      <c r="DV33" s="130">
        <f t="shared" si="119"/>
        <v>1</v>
      </c>
      <c r="DW33" s="130" t="b">
        <f t="shared" si="120"/>
        <v>1</v>
      </c>
      <c r="DX33" s="130" t="b">
        <f t="shared" si="59"/>
        <v>1</v>
      </c>
      <c r="IV33" s="169"/>
    </row>
    <row r="34" spans="2:256" ht="15.75" customHeight="1" x14ac:dyDescent="0.2">
      <c r="B34" s="55">
        <v>28</v>
      </c>
      <c r="C34" s="56" t="str">
        <f>IF(ISBLANK(Список!B33),"",IF(Список!K33=0,"Укажите вариант",Список!B33))</f>
        <v/>
      </c>
      <c r="D34" s="126"/>
      <c r="E34" s="142" t="str">
        <f>K!D$34</f>
        <v/>
      </c>
      <c r="F34" s="143"/>
      <c r="G34" s="126"/>
      <c r="H34" s="142" t="str">
        <f>K!G$34</f>
        <v/>
      </c>
      <c r="I34" s="143"/>
      <c r="J34" s="126"/>
      <c r="K34" s="142" t="str">
        <f>K!J$34</f>
        <v/>
      </c>
      <c r="L34" s="143"/>
      <c r="M34" s="126"/>
      <c r="N34" s="142" t="str">
        <f>K!M$34</f>
        <v/>
      </c>
      <c r="O34" s="143"/>
      <c r="P34" s="126"/>
      <c r="Q34" s="142" t="str">
        <f>K!P$34</f>
        <v/>
      </c>
      <c r="R34" s="143"/>
      <c r="S34" s="126"/>
      <c r="T34" s="142" t="str">
        <f>K!S$34</f>
        <v/>
      </c>
      <c r="U34" s="143"/>
      <c r="V34" s="126"/>
      <c r="W34" s="142" t="str">
        <f>K!V$34</f>
        <v/>
      </c>
      <c r="X34" s="143"/>
      <c r="Y34" s="126"/>
      <c r="Z34" s="142" t="str">
        <f>K!Y$34</f>
        <v/>
      </c>
      <c r="AA34" s="143"/>
      <c r="AB34" s="266"/>
      <c r="AC34" s="142" t="str">
        <f>K!AB$34</f>
        <v/>
      </c>
      <c r="AD34" s="143"/>
      <c r="AE34" s="266"/>
      <c r="AF34" s="142" t="str">
        <f>K!AE$34</f>
        <v/>
      </c>
      <c r="AG34" s="143"/>
      <c r="AH34" s="266"/>
      <c r="AI34" s="142" t="str">
        <f>K!AH$34</f>
        <v/>
      </c>
      <c r="AJ34" s="143"/>
      <c r="AK34" s="266"/>
      <c r="AL34" s="142" t="str">
        <f>K!AK$34</f>
        <v/>
      </c>
      <c r="AM34" s="143"/>
      <c r="AN34" s="266"/>
      <c r="AO34" s="142" t="str">
        <f>K!AN$34</f>
        <v/>
      </c>
      <c r="AP34" s="143"/>
      <c r="AQ34" s="266"/>
      <c r="AR34" s="142" t="str">
        <f>K!AQ$34</f>
        <v/>
      </c>
      <c r="AS34" s="143"/>
      <c r="AT34" s="266"/>
      <c r="AU34" s="142" t="str">
        <f>K!AT$34</f>
        <v/>
      </c>
      <c r="AV34" s="143"/>
      <c r="AW34" s="266"/>
      <c r="AX34" s="142" t="str">
        <f>K!AW$34</f>
        <v/>
      </c>
      <c r="AY34" s="143"/>
      <c r="AZ34" s="266"/>
      <c r="BA34" s="142" t="str">
        <f>K!AZ$34</f>
        <v/>
      </c>
      <c r="BB34" s="143"/>
      <c r="BC34" s="266"/>
      <c r="BD34" s="142" t="str">
        <f>K!BC$34</f>
        <v/>
      </c>
      <c r="BE34" s="143"/>
      <c r="BF34" s="266"/>
      <c r="BG34" s="142" t="str">
        <f>K!BF$34</f>
        <v/>
      </c>
      <c r="BH34" s="143"/>
      <c r="BI34" s="174"/>
      <c r="BJ34" s="173" t="str">
        <f>K!BI$34</f>
        <v/>
      </c>
      <c r="BK34" s="174"/>
      <c r="BL34" s="138">
        <f t="shared" si="64"/>
        <v>1</v>
      </c>
      <c r="BM34" s="138" t="b">
        <f t="shared" si="1"/>
        <v>1</v>
      </c>
      <c r="BN34" s="130">
        <f t="shared" si="2"/>
        <v>0</v>
      </c>
      <c r="BO34" s="130">
        <f>IF(AND(BP34=20,Список!K33=1),1,0)</f>
        <v>1</v>
      </c>
      <c r="BP34" s="130">
        <f t="shared" si="60"/>
        <v>20</v>
      </c>
      <c r="BQ34" s="130">
        <f t="shared" si="61"/>
        <v>1</v>
      </c>
      <c r="BR34" s="130" t="b">
        <f t="shared" si="62"/>
        <v>1</v>
      </c>
      <c r="BS34" s="130" t="b">
        <f t="shared" si="63"/>
        <v>1</v>
      </c>
      <c r="BT34" s="130">
        <f t="shared" si="65"/>
        <v>1</v>
      </c>
      <c r="BU34" s="130" t="b">
        <f t="shared" si="66"/>
        <v>1</v>
      </c>
      <c r="BV34" s="130" t="b">
        <f t="shared" si="67"/>
        <v>1</v>
      </c>
      <c r="BW34" s="130">
        <f t="shared" si="68"/>
        <v>1</v>
      </c>
      <c r="BX34" s="130" t="b">
        <f t="shared" si="69"/>
        <v>1</v>
      </c>
      <c r="BY34" s="130" t="b">
        <f t="shared" si="70"/>
        <v>1</v>
      </c>
      <c r="BZ34" s="130">
        <f t="shared" si="71"/>
        <v>1</v>
      </c>
      <c r="CA34" s="130" t="b">
        <f t="shared" si="72"/>
        <v>1</v>
      </c>
      <c r="CB34" s="130" t="b">
        <f t="shared" si="73"/>
        <v>1</v>
      </c>
      <c r="CC34" s="130">
        <f t="shared" si="74"/>
        <v>1</v>
      </c>
      <c r="CD34" s="130" t="b">
        <f t="shared" si="75"/>
        <v>1</v>
      </c>
      <c r="CE34" s="130" t="b">
        <f t="shared" si="76"/>
        <v>1</v>
      </c>
      <c r="CF34" s="130">
        <f t="shared" si="77"/>
        <v>1</v>
      </c>
      <c r="CG34" s="130" t="b">
        <f t="shared" si="78"/>
        <v>1</v>
      </c>
      <c r="CH34" s="130" t="b">
        <f t="shared" si="79"/>
        <v>1</v>
      </c>
      <c r="CI34" s="130">
        <f t="shared" si="80"/>
        <v>1</v>
      </c>
      <c r="CJ34" s="130" t="b">
        <f t="shared" si="81"/>
        <v>1</v>
      </c>
      <c r="CK34" s="130" t="b">
        <f t="shared" si="82"/>
        <v>1</v>
      </c>
      <c r="CL34" s="130">
        <f t="shared" si="83"/>
        <v>1</v>
      </c>
      <c r="CM34" s="130" t="b">
        <f t="shared" si="84"/>
        <v>1</v>
      </c>
      <c r="CN34" s="130" t="b">
        <f t="shared" si="85"/>
        <v>1</v>
      </c>
      <c r="CO34" s="130">
        <f t="shared" si="86"/>
        <v>1</v>
      </c>
      <c r="CP34" s="130" t="b">
        <f t="shared" si="87"/>
        <v>1</v>
      </c>
      <c r="CQ34" s="130" t="b">
        <f t="shared" si="88"/>
        <v>1</v>
      </c>
      <c r="CR34" s="130">
        <f t="shared" si="89"/>
        <v>1</v>
      </c>
      <c r="CS34" s="130" t="b">
        <f t="shared" si="90"/>
        <v>1</v>
      </c>
      <c r="CT34" s="130" t="b">
        <f t="shared" si="91"/>
        <v>1</v>
      </c>
      <c r="CU34" s="130">
        <f t="shared" si="92"/>
        <v>1</v>
      </c>
      <c r="CV34" s="130" t="b">
        <f t="shared" si="93"/>
        <v>1</v>
      </c>
      <c r="CW34" s="130" t="b">
        <f t="shared" si="94"/>
        <v>1</v>
      </c>
      <c r="CX34" s="130">
        <f t="shared" si="95"/>
        <v>1</v>
      </c>
      <c r="CY34" s="130" t="b">
        <f t="shared" si="96"/>
        <v>1</v>
      </c>
      <c r="CZ34" s="130" t="b">
        <f t="shared" si="97"/>
        <v>1</v>
      </c>
      <c r="DA34" s="130">
        <f t="shared" si="98"/>
        <v>1</v>
      </c>
      <c r="DB34" s="130" t="b">
        <f t="shared" si="99"/>
        <v>1</v>
      </c>
      <c r="DC34" s="130" t="b">
        <f t="shared" si="100"/>
        <v>1</v>
      </c>
      <c r="DD34" s="130">
        <f t="shared" si="101"/>
        <v>1</v>
      </c>
      <c r="DE34" s="130" t="b">
        <f t="shared" si="102"/>
        <v>1</v>
      </c>
      <c r="DF34" s="130" t="b">
        <f t="shared" si="103"/>
        <v>1</v>
      </c>
      <c r="DG34" s="130">
        <f t="shared" si="104"/>
        <v>1</v>
      </c>
      <c r="DH34" s="130" t="b">
        <f t="shared" si="105"/>
        <v>1</v>
      </c>
      <c r="DI34" s="130" t="b">
        <f t="shared" si="106"/>
        <v>1</v>
      </c>
      <c r="DJ34" s="130">
        <f t="shared" si="107"/>
        <v>1</v>
      </c>
      <c r="DK34" s="130" t="b">
        <f t="shared" si="108"/>
        <v>1</v>
      </c>
      <c r="DL34" s="130" t="b">
        <f t="shared" si="109"/>
        <v>1</v>
      </c>
      <c r="DM34" s="130">
        <f t="shared" si="110"/>
        <v>1</v>
      </c>
      <c r="DN34" s="130" t="b">
        <f t="shared" si="111"/>
        <v>1</v>
      </c>
      <c r="DO34" s="130" t="b">
        <f t="shared" si="112"/>
        <v>1</v>
      </c>
      <c r="DP34" s="130">
        <f t="shared" si="113"/>
        <v>1</v>
      </c>
      <c r="DQ34" s="130" t="b">
        <f t="shared" si="114"/>
        <v>1</v>
      </c>
      <c r="DR34" s="130" t="b">
        <f t="shared" si="115"/>
        <v>1</v>
      </c>
      <c r="DS34" s="130">
        <f t="shared" si="116"/>
        <v>1</v>
      </c>
      <c r="DT34" s="130" t="b">
        <f t="shared" si="117"/>
        <v>1</v>
      </c>
      <c r="DU34" s="130" t="b">
        <f t="shared" si="118"/>
        <v>1</v>
      </c>
      <c r="DV34" s="130">
        <f t="shared" si="119"/>
        <v>1</v>
      </c>
      <c r="DW34" s="130" t="b">
        <f t="shared" si="120"/>
        <v>1</v>
      </c>
      <c r="DX34" s="130" t="b">
        <f t="shared" si="59"/>
        <v>1</v>
      </c>
      <c r="IV34" s="169"/>
    </row>
    <row r="35" spans="2:256" ht="15.75" customHeight="1" x14ac:dyDescent="0.2">
      <c r="B35" s="55">
        <v>29</v>
      </c>
      <c r="C35" s="56" t="str">
        <f>IF(ISBLANK(Список!B34),"",IF(Список!K34=0,"Укажите вариант",Список!B34))</f>
        <v/>
      </c>
      <c r="D35" s="126"/>
      <c r="E35" s="142" t="str">
        <f>K!D$34</f>
        <v/>
      </c>
      <c r="F35" s="143"/>
      <c r="G35" s="126"/>
      <c r="H35" s="142" t="str">
        <f>K!G$34</f>
        <v/>
      </c>
      <c r="I35" s="143"/>
      <c r="J35" s="126"/>
      <c r="K35" s="142" t="str">
        <f>K!J$34</f>
        <v/>
      </c>
      <c r="L35" s="143"/>
      <c r="M35" s="126"/>
      <c r="N35" s="142" t="str">
        <f>K!M$34</f>
        <v/>
      </c>
      <c r="O35" s="143"/>
      <c r="P35" s="126"/>
      <c r="Q35" s="142" t="str">
        <f>K!P$34</f>
        <v/>
      </c>
      <c r="R35" s="143"/>
      <c r="S35" s="126"/>
      <c r="T35" s="142" t="str">
        <f>K!S$34</f>
        <v/>
      </c>
      <c r="U35" s="143"/>
      <c r="V35" s="126"/>
      <c r="W35" s="142" t="str">
        <f>K!V$34</f>
        <v/>
      </c>
      <c r="X35" s="143"/>
      <c r="Y35" s="126"/>
      <c r="Z35" s="142" t="str">
        <f>K!Y$34</f>
        <v/>
      </c>
      <c r="AA35" s="143"/>
      <c r="AB35" s="266"/>
      <c r="AC35" s="142" t="str">
        <f>K!AB$34</f>
        <v/>
      </c>
      <c r="AD35" s="143"/>
      <c r="AE35" s="266"/>
      <c r="AF35" s="142" t="str">
        <f>K!AE$34</f>
        <v/>
      </c>
      <c r="AG35" s="143"/>
      <c r="AH35" s="266"/>
      <c r="AI35" s="142" t="str">
        <f>K!AH$34</f>
        <v/>
      </c>
      <c r="AJ35" s="143"/>
      <c r="AK35" s="266"/>
      <c r="AL35" s="142" t="str">
        <f>K!AK$34</f>
        <v/>
      </c>
      <c r="AM35" s="143"/>
      <c r="AN35" s="266"/>
      <c r="AO35" s="142" t="str">
        <f>K!AN$34</f>
        <v/>
      </c>
      <c r="AP35" s="143"/>
      <c r="AQ35" s="266"/>
      <c r="AR35" s="142" t="str">
        <f>K!AQ$34</f>
        <v/>
      </c>
      <c r="AS35" s="143"/>
      <c r="AT35" s="266"/>
      <c r="AU35" s="142" t="str">
        <f>K!AT$34</f>
        <v/>
      </c>
      <c r="AV35" s="143"/>
      <c r="AW35" s="266"/>
      <c r="AX35" s="142" t="str">
        <f>K!AW$34</f>
        <v/>
      </c>
      <c r="AY35" s="143"/>
      <c r="AZ35" s="266"/>
      <c r="BA35" s="142" t="str">
        <f>K!AZ$34</f>
        <v/>
      </c>
      <c r="BB35" s="143"/>
      <c r="BC35" s="266"/>
      <c r="BD35" s="142" t="str">
        <f>K!BC$34</f>
        <v/>
      </c>
      <c r="BE35" s="143"/>
      <c r="BF35" s="266"/>
      <c r="BG35" s="142" t="str">
        <f>K!BF$34</f>
        <v/>
      </c>
      <c r="BH35" s="143"/>
      <c r="BI35" s="174"/>
      <c r="BJ35" s="173" t="str">
        <f>K!BI$34</f>
        <v/>
      </c>
      <c r="BK35" s="174"/>
      <c r="BL35" s="138">
        <f t="shared" si="64"/>
        <v>1</v>
      </c>
      <c r="BM35" s="138" t="b">
        <f t="shared" si="1"/>
        <v>1</v>
      </c>
      <c r="BN35" s="130">
        <f t="shared" si="2"/>
        <v>0</v>
      </c>
      <c r="BO35" s="130">
        <f>IF(AND(BP35=20,Список!K34=1),1,0)</f>
        <v>1</v>
      </c>
      <c r="BP35" s="130">
        <f t="shared" si="60"/>
        <v>20</v>
      </c>
      <c r="BQ35" s="130">
        <f t="shared" si="61"/>
        <v>1</v>
      </c>
      <c r="BR35" s="130" t="b">
        <f t="shared" si="62"/>
        <v>1</v>
      </c>
      <c r="BS35" s="130" t="b">
        <f t="shared" si="63"/>
        <v>1</v>
      </c>
      <c r="BT35" s="130">
        <f t="shared" si="65"/>
        <v>1</v>
      </c>
      <c r="BU35" s="130" t="b">
        <f t="shared" si="66"/>
        <v>1</v>
      </c>
      <c r="BV35" s="130" t="b">
        <f t="shared" si="67"/>
        <v>1</v>
      </c>
      <c r="BW35" s="130">
        <f t="shared" si="68"/>
        <v>1</v>
      </c>
      <c r="BX35" s="130" t="b">
        <f t="shared" si="69"/>
        <v>1</v>
      </c>
      <c r="BY35" s="130" t="b">
        <f t="shared" si="70"/>
        <v>1</v>
      </c>
      <c r="BZ35" s="130">
        <f t="shared" si="71"/>
        <v>1</v>
      </c>
      <c r="CA35" s="130" t="b">
        <f t="shared" si="72"/>
        <v>1</v>
      </c>
      <c r="CB35" s="130" t="b">
        <f t="shared" si="73"/>
        <v>1</v>
      </c>
      <c r="CC35" s="130">
        <f t="shared" si="74"/>
        <v>1</v>
      </c>
      <c r="CD35" s="130" t="b">
        <f t="shared" si="75"/>
        <v>1</v>
      </c>
      <c r="CE35" s="130" t="b">
        <f t="shared" si="76"/>
        <v>1</v>
      </c>
      <c r="CF35" s="130">
        <f t="shared" si="77"/>
        <v>1</v>
      </c>
      <c r="CG35" s="130" t="b">
        <f t="shared" si="78"/>
        <v>1</v>
      </c>
      <c r="CH35" s="130" t="b">
        <f t="shared" si="79"/>
        <v>1</v>
      </c>
      <c r="CI35" s="130">
        <f t="shared" si="80"/>
        <v>1</v>
      </c>
      <c r="CJ35" s="130" t="b">
        <f t="shared" si="81"/>
        <v>1</v>
      </c>
      <c r="CK35" s="130" t="b">
        <f t="shared" si="82"/>
        <v>1</v>
      </c>
      <c r="CL35" s="130">
        <f t="shared" si="83"/>
        <v>1</v>
      </c>
      <c r="CM35" s="130" t="b">
        <f t="shared" si="84"/>
        <v>1</v>
      </c>
      <c r="CN35" s="130" t="b">
        <f t="shared" si="85"/>
        <v>1</v>
      </c>
      <c r="CO35" s="130">
        <f t="shared" si="86"/>
        <v>1</v>
      </c>
      <c r="CP35" s="130" t="b">
        <f t="shared" si="87"/>
        <v>1</v>
      </c>
      <c r="CQ35" s="130" t="b">
        <f t="shared" si="88"/>
        <v>1</v>
      </c>
      <c r="CR35" s="130">
        <f t="shared" si="89"/>
        <v>1</v>
      </c>
      <c r="CS35" s="130" t="b">
        <f t="shared" si="90"/>
        <v>1</v>
      </c>
      <c r="CT35" s="130" t="b">
        <f t="shared" si="91"/>
        <v>1</v>
      </c>
      <c r="CU35" s="130">
        <f t="shared" si="92"/>
        <v>1</v>
      </c>
      <c r="CV35" s="130" t="b">
        <f t="shared" si="93"/>
        <v>1</v>
      </c>
      <c r="CW35" s="130" t="b">
        <f t="shared" si="94"/>
        <v>1</v>
      </c>
      <c r="CX35" s="130">
        <f t="shared" si="95"/>
        <v>1</v>
      </c>
      <c r="CY35" s="130" t="b">
        <f t="shared" si="96"/>
        <v>1</v>
      </c>
      <c r="CZ35" s="130" t="b">
        <f t="shared" si="97"/>
        <v>1</v>
      </c>
      <c r="DA35" s="130">
        <f t="shared" si="98"/>
        <v>1</v>
      </c>
      <c r="DB35" s="130" t="b">
        <f t="shared" si="99"/>
        <v>1</v>
      </c>
      <c r="DC35" s="130" t="b">
        <f t="shared" si="100"/>
        <v>1</v>
      </c>
      <c r="DD35" s="130">
        <f t="shared" si="101"/>
        <v>1</v>
      </c>
      <c r="DE35" s="130" t="b">
        <f t="shared" si="102"/>
        <v>1</v>
      </c>
      <c r="DF35" s="130" t="b">
        <f t="shared" si="103"/>
        <v>1</v>
      </c>
      <c r="DG35" s="130">
        <f t="shared" si="104"/>
        <v>1</v>
      </c>
      <c r="DH35" s="130" t="b">
        <f t="shared" si="105"/>
        <v>1</v>
      </c>
      <c r="DI35" s="130" t="b">
        <f t="shared" si="106"/>
        <v>1</v>
      </c>
      <c r="DJ35" s="130">
        <f t="shared" si="107"/>
        <v>1</v>
      </c>
      <c r="DK35" s="130" t="b">
        <f t="shared" si="108"/>
        <v>1</v>
      </c>
      <c r="DL35" s="130" t="b">
        <f t="shared" si="109"/>
        <v>1</v>
      </c>
      <c r="DM35" s="130">
        <f t="shared" si="110"/>
        <v>1</v>
      </c>
      <c r="DN35" s="130" t="b">
        <f t="shared" si="111"/>
        <v>1</v>
      </c>
      <c r="DO35" s="130" t="b">
        <f t="shared" si="112"/>
        <v>1</v>
      </c>
      <c r="DP35" s="130">
        <f t="shared" si="113"/>
        <v>1</v>
      </c>
      <c r="DQ35" s="130" t="b">
        <f t="shared" si="114"/>
        <v>1</v>
      </c>
      <c r="DR35" s="130" t="b">
        <f t="shared" si="115"/>
        <v>1</v>
      </c>
      <c r="DS35" s="130">
        <f t="shared" si="116"/>
        <v>1</v>
      </c>
      <c r="DT35" s="130" t="b">
        <f t="shared" si="117"/>
        <v>1</v>
      </c>
      <c r="DU35" s="130" t="b">
        <f t="shared" si="118"/>
        <v>1</v>
      </c>
      <c r="DV35" s="130">
        <f t="shared" si="119"/>
        <v>1</v>
      </c>
      <c r="DW35" s="130" t="b">
        <f t="shared" si="120"/>
        <v>1</v>
      </c>
      <c r="DX35" s="130" t="b">
        <f t="shared" si="59"/>
        <v>1</v>
      </c>
      <c r="IV35" s="169"/>
    </row>
    <row r="36" spans="2:256" ht="15.75" customHeight="1" x14ac:dyDescent="0.2">
      <c r="B36" s="55">
        <v>30</v>
      </c>
      <c r="C36" s="56" t="str">
        <f>IF(ISBLANK(Список!B35),"",IF(Список!K35=0,"Укажите вариант",Список!B35))</f>
        <v/>
      </c>
      <c r="D36" s="126"/>
      <c r="E36" s="142" t="str">
        <f>K!D$34</f>
        <v/>
      </c>
      <c r="F36" s="143"/>
      <c r="G36" s="126"/>
      <c r="H36" s="142" t="str">
        <f>K!G$34</f>
        <v/>
      </c>
      <c r="I36" s="143"/>
      <c r="J36" s="126"/>
      <c r="K36" s="142" t="str">
        <f>K!J$34</f>
        <v/>
      </c>
      <c r="L36" s="143"/>
      <c r="M36" s="126"/>
      <c r="N36" s="142" t="str">
        <f>K!M$34</f>
        <v/>
      </c>
      <c r="O36" s="143"/>
      <c r="P36" s="126"/>
      <c r="Q36" s="142" t="str">
        <f>K!P$34</f>
        <v/>
      </c>
      <c r="R36" s="143"/>
      <c r="S36" s="126"/>
      <c r="T36" s="142" t="str">
        <f>K!S$34</f>
        <v/>
      </c>
      <c r="U36" s="143"/>
      <c r="V36" s="126"/>
      <c r="W36" s="142" t="str">
        <f>K!V$34</f>
        <v/>
      </c>
      <c r="X36" s="143"/>
      <c r="Y36" s="126"/>
      <c r="Z36" s="142" t="str">
        <f>K!Y$34</f>
        <v/>
      </c>
      <c r="AA36" s="143"/>
      <c r="AB36" s="266"/>
      <c r="AC36" s="142" t="str">
        <f>K!AB$34</f>
        <v/>
      </c>
      <c r="AD36" s="143"/>
      <c r="AE36" s="266"/>
      <c r="AF36" s="142" t="str">
        <f>K!AE$34</f>
        <v/>
      </c>
      <c r="AG36" s="143"/>
      <c r="AH36" s="266"/>
      <c r="AI36" s="142" t="str">
        <f>K!AH$34</f>
        <v/>
      </c>
      <c r="AJ36" s="143"/>
      <c r="AK36" s="266"/>
      <c r="AL36" s="142" t="str">
        <f>K!AK$34</f>
        <v/>
      </c>
      <c r="AM36" s="143"/>
      <c r="AN36" s="266"/>
      <c r="AO36" s="142" t="str">
        <f>K!AN$34</f>
        <v/>
      </c>
      <c r="AP36" s="143"/>
      <c r="AQ36" s="266"/>
      <c r="AR36" s="142" t="str">
        <f>K!AQ$34</f>
        <v/>
      </c>
      <c r="AS36" s="143"/>
      <c r="AT36" s="266"/>
      <c r="AU36" s="142" t="str">
        <f>K!AT$34</f>
        <v/>
      </c>
      <c r="AV36" s="143"/>
      <c r="AW36" s="266"/>
      <c r="AX36" s="142" t="str">
        <f>K!AW$34</f>
        <v/>
      </c>
      <c r="AY36" s="143"/>
      <c r="AZ36" s="266"/>
      <c r="BA36" s="142" t="str">
        <f>K!AZ$34</f>
        <v/>
      </c>
      <c r="BB36" s="143"/>
      <c r="BC36" s="266"/>
      <c r="BD36" s="142" t="str">
        <f>K!BC$34</f>
        <v/>
      </c>
      <c r="BE36" s="143"/>
      <c r="BF36" s="266"/>
      <c r="BG36" s="142" t="str">
        <f>K!BF$34</f>
        <v/>
      </c>
      <c r="BH36" s="143"/>
      <c r="BI36" s="174"/>
      <c r="BJ36" s="173" t="str">
        <f>K!BI$34</f>
        <v/>
      </c>
      <c r="BK36" s="174"/>
      <c r="BL36" s="138">
        <f t="shared" si="64"/>
        <v>1</v>
      </c>
      <c r="BM36" s="138" t="b">
        <f t="shared" si="1"/>
        <v>1</v>
      </c>
      <c r="BN36" s="130">
        <f t="shared" si="2"/>
        <v>0</v>
      </c>
      <c r="BO36" s="130">
        <f>IF(AND(BP36=20,Список!K35=1),1,0)</f>
        <v>1</v>
      </c>
      <c r="BP36" s="130">
        <f t="shared" si="60"/>
        <v>20</v>
      </c>
      <c r="BQ36" s="130">
        <f t="shared" si="61"/>
        <v>1</v>
      </c>
      <c r="BR36" s="130" t="b">
        <f t="shared" si="62"/>
        <v>1</v>
      </c>
      <c r="BS36" s="130" t="b">
        <f t="shared" si="63"/>
        <v>1</v>
      </c>
      <c r="BT36" s="130">
        <f t="shared" si="65"/>
        <v>1</v>
      </c>
      <c r="BU36" s="130" t="b">
        <f t="shared" si="66"/>
        <v>1</v>
      </c>
      <c r="BV36" s="130" t="b">
        <f t="shared" si="67"/>
        <v>1</v>
      </c>
      <c r="BW36" s="130">
        <f t="shared" si="68"/>
        <v>1</v>
      </c>
      <c r="BX36" s="130" t="b">
        <f t="shared" si="69"/>
        <v>1</v>
      </c>
      <c r="BY36" s="130" t="b">
        <f t="shared" si="70"/>
        <v>1</v>
      </c>
      <c r="BZ36" s="130">
        <f t="shared" si="71"/>
        <v>1</v>
      </c>
      <c r="CA36" s="130" t="b">
        <f t="shared" si="72"/>
        <v>1</v>
      </c>
      <c r="CB36" s="130" t="b">
        <f t="shared" si="73"/>
        <v>1</v>
      </c>
      <c r="CC36" s="130">
        <f t="shared" si="74"/>
        <v>1</v>
      </c>
      <c r="CD36" s="130" t="b">
        <f t="shared" si="75"/>
        <v>1</v>
      </c>
      <c r="CE36" s="130" t="b">
        <f t="shared" si="76"/>
        <v>1</v>
      </c>
      <c r="CF36" s="130">
        <f t="shared" si="77"/>
        <v>1</v>
      </c>
      <c r="CG36" s="130" t="b">
        <f t="shared" si="78"/>
        <v>1</v>
      </c>
      <c r="CH36" s="130" t="b">
        <f t="shared" si="79"/>
        <v>1</v>
      </c>
      <c r="CI36" s="130">
        <f t="shared" si="80"/>
        <v>1</v>
      </c>
      <c r="CJ36" s="130" t="b">
        <f t="shared" si="81"/>
        <v>1</v>
      </c>
      <c r="CK36" s="130" t="b">
        <f t="shared" si="82"/>
        <v>1</v>
      </c>
      <c r="CL36" s="130">
        <f t="shared" si="83"/>
        <v>1</v>
      </c>
      <c r="CM36" s="130" t="b">
        <f t="shared" si="84"/>
        <v>1</v>
      </c>
      <c r="CN36" s="130" t="b">
        <f t="shared" si="85"/>
        <v>1</v>
      </c>
      <c r="CO36" s="130">
        <f t="shared" si="86"/>
        <v>1</v>
      </c>
      <c r="CP36" s="130" t="b">
        <f t="shared" si="87"/>
        <v>1</v>
      </c>
      <c r="CQ36" s="130" t="b">
        <f t="shared" si="88"/>
        <v>1</v>
      </c>
      <c r="CR36" s="130">
        <f t="shared" si="89"/>
        <v>1</v>
      </c>
      <c r="CS36" s="130" t="b">
        <f t="shared" si="90"/>
        <v>1</v>
      </c>
      <c r="CT36" s="130" t="b">
        <f t="shared" si="91"/>
        <v>1</v>
      </c>
      <c r="CU36" s="130">
        <f t="shared" si="92"/>
        <v>1</v>
      </c>
      <c r="CV36" s="130" t="b">
        <f t="shared" si="93"/>
        <v>1</v>
      </c>
      <c r="CW36" s="130" t="b">
        <f t="shared" si="94"/>
        <v>1</v>
      </c>
      <c r="CX36" s="130">
        <f t="shared" si="95"/>
        <v>1</v>
      </c>
      <c r="CY36" s="130" t="b">
        <f t="shared" si="96"/>
        <v>1</v>
      </c>
      <c r="CZ36" s="130" t="b">
        <f t="shared" si="97"/>
        <v>1</v>
      </c>
      <c r="DA36" s="130">
        <f t="shared" si="98"/>
        <v>1</v>
      </c>
      <c r="DB36" s="130" t="b">
        <f t="shared" si="99"/>
        <v>1</v>
      </c>
      <c r="DC36" s="130" t="b">
        <f t="shared" si="100"/>
        <v>1</v>
      </c>
      <c r="DD36" s="130">
        <f t="shared" si="101"/>
        <v>1</v>
      </c>
      <c r="DE36" s="130" t="b">
        <f t="shared" si="102"/>
        <v>1</v>
      </c>
      <c r="DF36" s="130" t="b">
        <f t="shared" si="103"/>
        <v>1</v>
      </c>
      <c r="DG36" s="130">
        <f t="shared" si="104"/>
        <v>1</v>
      </c>
      <c r="DH36" s="130" t="b">
        <f t="shared" si="105"/>
        <v>1</v>
      </c>
      <c r="DI36" s="130" t="b">
        <f t="shared" si="106"/>
        <v>1</v>
      </c>
      <c r="DJ36" s="130">
        <f t="shared" si="107"/>
        <v>1</v>
      </c>
      <c r="DK36" s="130" t="b">
        <f t="shared" si="108"/>
        <v>1</v>
      </c>
      <c r="DL36" s="130" t="b">
        <f t="shared" si="109"/>
        <v>1</v>
      </c>
      <c r="DM36" s="130">
        <f t="shared" si="110"/>
        <v>1</v>
      </c>
      <c r="DN36" s="130" t="b">
        <f t="shared" si="111"/>
        <v>1</v>
      </c>
      <c r="DO36" s="130" t="b">
        <f t="shared" si="112"/>
        <v>1</v>
      </c>
      <c r="DP36" s="130">
        <f t="shared" si="113"/>
        <v>1</v>
      </c>
      <c r="DQ36" s="130" t="b">
        <f t="shared" si="114"/>
        <v>1</v>
      </c>
      <c r="DR36" s="130" t="b">
        <f t="shared" si="115"/>
        <v>1</v>
      </c>
      <c r="DS36" s="130">
        <f t="shared" si="116"/>
        <v>1</v>
      </c>
      <c r="DT36" s="130" t="b">
        <f t="shared" si="117"/>
        <v>1</v>
      </c>
      <c r="DU36" s="130" t="b">
        <f t="shared" si="118"/>
        <v>1</v>
      </c>
      <c r="DV36" s="130">
        <f t="shared" si="119"/>
        <v>1</v>
      </c>
      <c r="DW36" s="130" t="b">
        <f t="shared" si="120"/>
        <v>1</v>
      </c>
      <c r="DX36" s="130" t="b">
        <f t="shared" si="59"/>
        <v>1</v>
      </c>
      <c r="IV36" s="169"/>
    </row>
    <row r="37" spans="2:256" ht="15.75" customHeight="1" x14ac:dyDescent="0.2">
      <c r="B37" s="55">
        <v>31</v>
      </c>
      <c r="C37" s="56" t="str">
        <f>IF(ISBLANK(Список!B36),"",IF(Список!K36=0,"Укажите вариант",Список!B36))</f>
        <v/>
      </c>
      <c r="D37" s="126"/>
      <c r="E37" s="142" t="str">
        <f>K!D$34</f>
        <v/>
      </c>
      <c r="F37" s="143"/>
      <c r="G37" s="126"/>
      <c r="H37" s="142" t="str">
        <f>K!G$34</f>
        <v/>
      </c>
      <c r="I37" s="143"/>
      <c r="J37" s="126"/>
      <c r="K37" s="142" t="str">
        <f>K!J$34</f>
        <v/>
      </c>
      <c r="L37" s="143"/>
      <c r="M37" s="126"/>
      <c r="N37" s="142" t="str">
        <f>K!M$34</f>
        <v/>
      </c>
      <c r="O37" s="143"/>
      <c r="P37" s="126"/>
      <c r="Q37" s="142" t="str">
        <f>K!P$34</f>
        <v/>
      </c>
      <c r="R37" s="143"/>
      <c r="S37" s="126"/>
      <c r="T37" s="142" t="str">
        <f>K!S$34</f>
        <v/>
      </c>
      <c r="U37" s="143"/>
      <c r="V37" s="126"/>
      <c r="W37" s="142" t="str">
        <f>K!V$34</f>
        <v/>
      </c>
      <c r="X37" s="143"/>
      <c r="Y37" s="126"/>
      <c r="Z37" s="142" t="str">
        <f>K!Y$34</f>
        <v/>
      </c>
      <c r="AA37" s="143"/>
      <c r="AB37" s="266"/>
      <c r="AC37" s="142" t="str">
        <f>K!AB$34</f>
        <v/>
      </c>
      <c r="AD37" s="143"/>
      <c r="AE37" s="266"/>
      <c r="AF37" s="142" t="str">
        <f>K!AE$34</f>
        <v/>
      </c>
      <c r="AG37" s="143"/>
      <c r="AH37" s="266"/>
      <c r="AI37" s="142" t="str">
        <f>K!AH$34</f>
        <v/>
      </c>
      <c r="AJ37" s="143"/>
      <c r="AK37" s="266"/>
      <c r="AL37" s="142" t="str">
        <f>K!AK$34</f>
        <v/>
      </c>
      <c r="AM37" s="143"/>
      <c r="AN37" s="266"/>
      <c r="AO37" s="142" t="str">
        <f>K!AN$34</f>
        <v/>
      </c>
      <c r="AP37" s="143"/>
      <c r="AQ37" s="266"/>
      <c r="AR37" s="142" t="str">
        <f>K!AQ$34</f>
        <v/>
      </c>
      <c r="AS37" s="143"/>
      <c r="AT37" s="266"/>
      <c r="AU37" s="142" t="str">
        <f>K!AT$34</f>
        <v/>
      </c>
      <c r="AV37" s="143"/>
      <c r="AW37" s="266"/>
      <c r="AX37" s="142" t="str">
        <f>K!AW$34</f>
        <v/>
      </c>
      <c r="AY37" s="143"/>
      <c r="AZ37" s="266"/>
      <c r="BA37" s="142" t="str">
        <f>K!AZ$34</f>
        <v/>
      </c>
      <c r="BB37" s="143"/>
      <c r="BC37" s="266"/>
      <c r="BD37" s="142" t="str">
        <f>K!BC$34</f>
        <v/>
      </c>
      <c r="BE37" s="143"/>
      <c r="BF37" s="266"/>
      <c r="BG37" s="142" t="str">
        <f>K!BF$34</f>
        <v/>
      </c>
      <c r="BH37" s="143"/>
      <c r="BI37" s="174"/>
      <c r="BJ37" s="173" t="str">
        <f>K!BI$34</f>
        <v/>
      </c>
      <c r="BK37" s="174"/>
      <c r="BL37" s="138">
        <f t="shared" si="64"/>
        <v>1</v>
      </c>
      <c r="BM37" s="138" t="b">
        <f t="shared" si="1"/>
        <v>1</v>
      </c>
      <c r="BN37" s="130">
        <f t="shared" si="2"/>
        <v>0</v>
      </c>
      <c r="BO37" s="130">
        <f>IF(AND(BP37=20,Список!K36=1),1,0)</f>
        <v>1</v>
      </c>
      <c r="BP37" s="130">
        <f t="shared" si="60"/>
        <v>20</v>
      </c>
      <c r="BQ37" s="130">
        <f t="shared" si="61"/>
        <v>1</v>
      </c>
      <c r="BR37" s="130" t="b">
        <f t="shared" si="62"/>
        <v>1</v>
      </c>
      <c r="BS37" s="130" t="b">
        <f t="shared" si="63"/>
        <v>1</v>
      </c>
      <c r="BT37" s="130">
        <f t="shared" si="65"/>
        <v>1</v>
      </c>
      <c r="BU37" s="130" t="b">
        <f t="shared" si="66"/>
        <v>1</v>
      </c>
      <c r="BV37" s="130" t="b">
        <f t="shared" si="67"/>
        <v>1</v>
      </c>
      <c r="BW37" s="130">
        <f t="shared" si="68"/>
        <v>1</v>
      </c>
      <c r="BX37" s="130" t="b">
        <f t="shared" si="69"/>
        <v>1</v>
      </c>
      <c r="BY37" s="130" t="b">
        <f t="shared" si="70"/>
        <v>1</v>
      </c>
      <c r="BZ37" s="130">
        <f t="shared" si="71"/>
        <v>1</v>
      </c>
      <c r="CA37" s="130" t="b">
        <f t="shared" si="72"/>
        <v>1</v>
      </c>
      <c r="CB37" s="130" t="b">
        <f t="shared" si="73"/>
        <v>1</v>
      </c>
      <c r="CC37" s="130">
        <f t="shared" si="74"/>
        <v>1</v>
      </c>
      <c r="CD37" s="130" t="b">
        <f t="shared" si="75"/>
        <v>1</v>
      </c>
      <c r="CE37" s="130" t="b">
        <f t="shared" si="76"/>
        <v>1</v>
      </c>
      <c r="CF37" s="130">
        <f t="shared" si="77"/>
        <v>1</v>
      </c>
      <c r="CG37" s="130" t="b">
        <f t="shared" si="78"/>
        <v>1</v>
      </c>
      <c r="CH37" s="130" t="b">
        <f t="shared" si="79"/>
        <v>1</v>
      </c>
      <c r="CI37" s="130">
        <f t="shared" si="80"/>
        <v>1</v>
      </c>
      <c r="CJ37" s="130" t="b">
        <f t="shared" si="81"/>
        <v>1</v>
      </c>
      <c r="CK37" s="130" t="b">
        <f t="shared" si="82"/>
        <v>1</v>
      </c>
      <c r="CL37" s="130">
        <f t="shared" si="83"/>
        <v>1</v>
      </c>
      <c r="CM37" s="130" t="b">
        <f t="shared" si="84"/>
        <v>1</v>
      </c>
      <c r="CN37" s="130" t="b">
        <f t="shared" si="85"/>
        <v>1</v>
      </c>
      <c r="CO37" s="130">
        <f t="shared" si="86"/>
        <v>1</v>
      </c>
      <c r="CP37" s="130" t="b">
        <f t="shared" si="87"/>
        <v>1</v>
      </c>
      <c r="CQ37" s="130" t="b">
        <f t="shared" si="88"/>
        <v>1</v>
      </c>
      <c r="CR37" s="130">
        <f t="shared" si="89"/>
        <v>1</v>
      </c>
      <c r="CS37" s="130" t="b">
        <f t="shared" si="90"/>
        <v>1</v>
      </c>
      <c r="CT37" s="130" t="b">
        <f t="shared" si="91"/>
        <v>1</v>
      </c>
      <c r="CU37" s="130">
        <f t="shared" si="92"/>
        <v>1</v>
      </c>
      <c r="CV37" s="130" t="b">
        <f t="shared" si="93"/>
        <v>1</v>
      </c>
      <c r="CW37" s="130" t="b">
        <f t="shared" si="94"/>
        <v>1</v>
      </c>
      <c r="CX37" s="130">
        <f t="shared" si="95"/>
        <v>1</v>
      </c>
      <c r="CY37" s="130" t="b">
        <f t="shared" si="96"/>
        <v>1</v>
      </c>
      <c r="CZ37" s="130" t="b">
        <f t="shared" si="97"/>
        <v>1</v>
      </c>
      <c r="DA37" s="130">
        <f t="shared" si="98"/>
        <v>1</v>
      </c>
      <c r="DB37" s="130" t="b">
        <f t="shared" si="99"/>
        <v>1</v>
      </c>
      <c r="DC37" s="130" t="b">
        <f t="shared" si="100"/>
        <v>1</v>
      </c>
      <c r="DD37" s="130">
        <f t="shared" si="101"/>
        <v>1</v>
      </c>
      <c r="DE37" s="130" t="b">
        <f t="shared" si="102"/>
        <v>1</v>
      </c>
      <c r="DF37" s="130" t="b">
        <f t="shared" si="103"/>
        <v>1</v>
      </c>
      <c r="DG37" s="130">
        <f t="shared" si="104"/>
        <v>1</v>
      </c>
      <c r="DH37" s="130" t="b">
        <f t="shared" si="105"/>
        <v>1</v>
      </c>
      <c r="DI37" s="130" t="b">
        <f t="shared" si="106"/>
        <v>1</v>
      </c>
      <c r="DJ37" s="130">
        <f t="shared" si="107"/>
        <v>1</v>
      </c>
      <c r="DK37" s="130" t="b">
        <f t="shared" si="108"/>
        <v>1</v>
      </c>
      <c r="DL37" s="130" t="b">
        <f t="shared" si="109"/>
        <v>1</v>
      </c>
      <c r="DM37" s="130">
        <f t="shared" si="110"/>
        <v>1</v>
      </c>
      <c r="DN37" s="130" t="b">
        <f t="shared" si="111"/>
        <v>1</v>
      </c>
      <c r="DO37" s="130" t="b">
        <f t="shared" si="112"/>
        <v>1</v>
      </c>
      <c r="DP37" s="130">
        <f t="shared" si="113"/>
        <v>1</v>
      </c>
      <c r="DQ37" s="130" t="b">
        <f t="shared" si="114"/>
        <v>1</v>
      </c>
      <c r="DR37" s="130" t="b">
        <f t="shared" si="115"/>
        <v>1</v>
      </c>
      <c r="DS37" s="130">
        <f t="shared" si="116"/>
        <v>1</v>
      </c>
      <c r="DT37" s="130" t="b">
        <f t="shared" si="117"/>
        <v>1</v>
      </c>
      <c r="DU37" s="130" t="b">
        <f t="shared" si="118"/>
        <v>1</v>
      </c>
      <c r="DV37" s="130">
        <f t="shared" si="119"/>
        <v>1</v>
      </c>
      <c r="DW37" s="130" t="b">
        <f t="shared" si="120"/>
        <v>1</v>
      </c>
      <c r="DX37" s="130" t="b">
        <f t="shared" si="59"/>
        <v>1</v>
      </c>
      <c r="IV37" s="169"/>
    </row>
    <row r="38" spans="2:256" ht="15.75" customHeight="1" x14ac:dyDescent="0.2">
      <c r="B38" s="55">
        <v>32</v>
      </c>
      <c r="C38" s="56" t="str">
        <f>IF(ISBLANK(Список!B37),"",IF(Список!K37=0,"Укажите вариант",Список!B37))</f>
        <v/>
      </c>
      <c r="D38" s="126"/>
      <c r="E38" s="142" t="str">
        <f>K!D$34</f>
        <v/>
      </c>
      <c r="F38" s="143"/>
      <c r="G38" s="126"/>
      <c r="H38" s="142" t="str">
        <f>K!G$34</f>
        <v/>
      </c>
      <c r="I38" s="143"/>
      <c r="J38" s="126"/>
      <c r="K38" s="142" t="str">
        <f>K!J$34</f>
        <v/>
      </c>
      <c r="L38" s="143"/>
      <c r="M38" s="126"/>
      <c r="N38" s="142" t="str">
        <f>K!M$34</f>
        <v/>
      </c>
      <c r="O38" s="143"/>
      <c r="P38" s="126"/>
      <c r="Q38" s="142" t="str">
        <f>K!P$34</f>
        <v/>
      </c>
      <c r="R38" s="143"/>
      <c r="S38" s="126"/>
      <c r="T38" s="142" t="str">
        <f>K!S$34</f>
        <v/>
      </c>
      <c r="U38" s="143"/>
      <c r="V38" s="126"/>
      <c r="W38" s="142" t="str">
        <f>K!V$34</f>
        <v/>
      </c>
      <c r="X38" s="143"/>
      <c r="Y38" s="126"/>
      <c r="Z38" s="142" t="str">
        <f>K!Y$34</f>
        <v/>
      </c>
      <c r="AA38" s="143"/>
      <c r="AB38" s="266"/>
      <c r="AC38" s="142" t="str">
        <f>K!AB$34</f>
        <v/>
      </c>
      <c r="AD38" s="143"/>
      <c r="AE38" s="266"/>
      <c r="AF38" s="142" t="str">
        <f>K!AE$34</f>
        <v/>
      </c>
      <c r="AG38" s="143"/>
      <c r="AH38" s="266"/>
      <c r="AI38" s="142" t="str">
        <f>K!AH$34</f>
        <v/>
      </c>
      <c r="AJ38" s="143"/>
      <c r="AK38" s="266"/>
      <c r="AL38" s="142" t="str">
        <f>K!AK$34</f>
        <v/>
      </c>
      <c r="AM38" s="143"/>
      <c r="AN38" s="266"/>
      <c r="AO38" s="142" t="str">
        <f>K!AN$34</f>
        <v/>
      </c>
      <c r="AP38" s="143"/>
      <c r="AQ38" s="266"/>
      <c r="AR38" s="142" t="str">
        <f>K!AQ$34</f>
        <v/>
      </c>
      <c r="AS38" s="143"/>
      <c r="AT38" s="266"/>
      <c r="AU38" s="142" t="str">
        <f>K!AT$34</f>
        <v/>
      </c>
      <c r="AV38" s="143"/>
      <c r="AW38" s="266"/>
      <c r="AX38" s="142" t="str">
        <f>K!AW$34</f>
        <v/>
      </c>
      <c r="AY38" s="143"/>
      <c r="AZ38" s="266"/>
      <c r="BA38" s="142" t="str">
        <f>K!AZ$34</f>
        <v/>
      </c>
      <c r="BB38" s="143"/>
      <c r="BC38" s="266"/>
      <c r="BD38" s="142" t="str">
        <f>K!BC$34</f>
        <v/>
      </c>
      <c r="BE38" s="143"/>
      <c r="BF38" s="266"/>
      <c r="BG38" s="142" t="str">
        <f>K!BF$34</f>
        <v/>
      </c>
      <c r="BH38" s="143"/>
      <c r="BI38" s="174"/>
      <c r="BJ38" s="173" t="str">
        <f>K!BI$34</f>
        <v/>
      </c>
      <c r="BK38" s="174"/>
      <c r="BL38" s="138">
        <f t="shared" si="64"/>
        <v>1</v>
      </c>
      <c r="BM38" s="138" t="b">
        <f t="shared" si="1"/>
        <v>1</v>
      </c>
      <c r="BN38" s="130">
        <f t="shared" si="2"/>
        <v>0</v>
      </c>
      <c r="BO38" s="130">
        <f>IF(AND(BP38=20,Список!K37=1),1,0)</f>
        <v>1</v>
      </c>
      <c r="BP38" s="130">
        <f t="shared" si="60"/>
        <v>20</v>
      </c>
      <c r="BQ38" s="130">
        <f t="shared" si="61"/>
        <v>1</v>
      </c>
      <c r="BR38" s="130" t="b">
        <f t="shared" si="62"/>
        <v>1</v>
      </c>
      <c r="BS38" s="130" t="b">
        <f t="shared" si="63"/>
        <v>1</v>
      </c>
      <c r="BT38" s="130">
        <f t="shared" si="65"/>
        <v>1</v>
      </c>
      <c r="BU38" s="130" t="b">
        <f t="shared" si="66"/>
        <v>1</v>
      </c>
      <c r="BV38" s="130" t="b">
        <f t="shared" si="67"/>
        <v>1</v>
      </c>
      <c r="BW38" s="130">
        <f t="shared" si="68"/>
        <v>1</v>
      </c>
      <c r="BX38" s="130" t="b">
        <f t="shared" si="69"/>
        <v>1</v>
      </c>
      <c r="BY38" s="130" t="b">
        <f t="shared" si="70"/>
        <v>1</v>
      </c>
      <c r="BZ38" s="130">
        <f t="shared" si="71"/>
        <v>1</v>
      </c>
      <c r="CA38" s="130" t="b">
        <f t="shared" si="72"/>
        <v>1</v>
      </c>
      <c r="CB38" s="130" t="b">
        <f t="shared" si="73"/>
        <v>1</v>
      </c>
      <c r="CC38" s="130">
        <f t="shared" si="74"/>
        <v>1</v>
      </c>
      <c r="CD38" s="130" t="b">
        <f t="shared" si="75"/>
        <v>1</v>
      </c>
      <c r="CE38" s="130" t="b">
        <f t="shared" si="76"/>
        <v>1</v>
      </c>
      <c r="CF38" s="130">
        <f t="shared" si="77"/>
        <v>1</v>
      </c>
      <c r="CG38" s="130" t="b">
        <f t="shared" si="78"/>
        <v>1</v>
      </c>
      <c r="CH38" s="130" t="b">
        <f t="shared" si="79"/>
        <v>1</v>
      </c>
      <c r="CI38" s="130">
        <f t="shared" si="80"/>
        <v>1</v>
      </c>
      <c r="CJ38" s="130" t="b">
        <f t="shared" si="81"/>
        <v>1</v>
      </c>
      <c r="CK38" s="130" t="b">
        <f t="shared" si="82"/>
        <v>1</v>
      </c>
      <c r="CL38" s="130">
        <f t="shared" si="83"/>
        <v>1</v>
      </c>
      <c r="CM38" s="130" t="b">
        <f t="shared" si="84"/>
        <v>1</v>
      </c>
      <c r="CN38" s="130" t="b">
        <f t="shared" si="85"/>
        <v>1</v>
      </c>
      <c r="CO38" s="130">
        <f t="shared" si="86"/>
        <v>1</v>
      </c>
      <c r="CP38" s="130" t="b">
        <f t="shared" si="87"/>
        <v>1</v>
      </c>
      <c r="CQ38" s="130" t="b">
        <f t="shared" si="88"/>
        <v>1</v>
      </c>
      <c r="CR38" s="130">
        <f t="shared" si="89"/>
        <v>1</v>
      </c>
      <c r="CS38" s="130" t="b">
        <f t="shared" si="90"/>
        <v>1</v>
      </c>
      <c r="CT38" s="130" t="b">
        <f t="shared" si="91"/>
        <v>1</v>
      </c>
      <c r="CU38" s="130">
        <f t="shared" si="92"/>
        <v>1</v>
      </c>
      <c r="CV38" s="130" t="b">
        <f t="shared" si="93"/>
        <v>1</v>
      </c>
      <c r="CW38" s="130" t="b">
        <f t="shared" si="94"/>
        <v>1</v>
      </c>
      <c r="CX38" s="130">
        <f t="shared" si="95"/>
        <v>1</v>
      </c>
      <c r="CY38" s="130" t="b">
        <f t="shared" si="96"/>
        <v>1</v>
      </c>
      <c r="CZ38" s="130" t="b">
        <f t="shared" si="97"/>
        <v>1</v>
      </c>
      <c r="DA38" s="130">
        <f t="shared" si="98"/>
        <v>1</v>
      </c>
      <c r="DB38" s="130" t="b">
        <f t="shared" si="99"/>
        <v>1</v>
      </c>
      <c r="DC38" s="130" t="b">
        <f t="shared" si="100"/>
        <v>1</v>
      </c>
      <c r="DD38" s="130">
        <f t="shared" si="101"/>
        <v>1</v>
      </c>
      <c r="DE38" s="130" t="b">
        <f t="shared" si="102"/>
        <v>1</v>
      </c>
      <c r="DF38" s="130" t="b">
        <f t="shared" si="103"/>
        <v>1</v>
      </c>
      <c r="DG38" s="130">
        <f t="shared" si="104"/>
        <v>1</v>
      </c>
      <c r="DH38" s="130" t="b">
        <f t="shared" si="105"/>
        <v>1</v>
      </c>
      <c r="DI38" s="130" t="b">
        <f t="shared" si="106"/>
        <v>1</v>
      </c>
      <c r="DJ38" s="130">
        <f t="shared" si="107"/>
        <v>1</v>
      </c>
      <c r="DK38" s="130" t="b">
        <f t="shared" si="108"/>
        <v>1</v>
      </c>
      <c r="DL38" s="130" t="b">
        <f t="shared" si="109"/>
        <v>1</v>
      </c>
      <c r="DM38" s="130">
        <f t="shared" si="110"/>
        <v>1</v>
      </c>
      <c r="DN38" s="130" t="b">
        <f t="shared" si="111"/>
        <v>1</v>
      </c>
      <c r="DO38" s="130" t="b">
        <f t="shared" si="112"/>
        <v>1</v>
      </c>
      <c r="DP38" s="130">
        <f t="shared" si="113"/>
        <v>1</v>
      </c>
      <c r="DQ38" s="130" t="b">
        <f t="shared" si="114"/>
        <v>1</v>
      </c>
      <c r="DR38" s="130" t="b">
        <f t="shared" si="115"/>
        <v>1</v>
      </c>
      <c r="DS38" s="130">
        <f t="shared" si="116"/>
        <v>1</v>
      </c>
      <c r="DT38" s="130" t="b">
        <f t="shared" si="117"/>
        <v>1</v>
      </c>
      <c r="DU38" s="130" t="b">
        <f t="shared" si="118"/>
        <v>1</v>
      </c>
      <c r="DV38" s="130">
        <f t="shared" si="119"/>
        <v>1</v>
      </c>
      <c r="DW38" s="130" t="b">
        <f t="shared" si="120"/>
        <v>1</v>
      </c>
      <c r="DX38" s="130" t="b">
        <f t="shared" si="59"/>
        <v>1</v>
      </c>
      <c r="IV38" s="169"/>
    </row>
    <row r="39" spans="2:256" ht="15.75" customHeight="1" x14ac:dyDescent="0.2">
      <c r="B39" s="55">
        <v>33</v>
      </c>
      <c r="C39" s="56" t="str">
        <f>IF(ISBLANK(Список!B38),"",IF(Список!K38=0,"Укажите вариант",Список!B38))</f>
        <v/>
      </c>
      <c r="D39" s="126"/>
      <c r="E39" s="142" t="str">
        <f>K!D$34</f>
        <v/>
      </c>
      <c r="F39" s="143"/>
      <c r="G39" s="126"/>
      <c r="H39" s="142" t="str">
        <f>K!G$34</f>
        <v/>
      </c>
      <c r="I39" s="143"/>
      <c r="J39" s="126"/>
      <c r="K39" s="142" t="str">
        <f>K!J$34</f>
        <v/>
      </c>
      <c r="L39" s="143"/>
      <c r="M39" s="126"/>
      <c r="N39" s="142" t="str">
        <f>K!M$34</f>
        <v/>
      </c>
      <c r="O39" s="143"/>
      <c r="P39" s="126"/>
      <c r="Q39" s="142" t="str">
        <f>K!P$34</f>
        <v/>
      </c>
      <c r="R39" s="143"/>
      <c r="S39" s="126"/>
      <c r="T39" s="142" t="str">
        <f>K!S$34</f>
        <v/>
      </c>
      <c r="U39" s="143"/>
      <c r="V39" s="126"/>
      <c r="W39" s="142" t="str">
        <f>K!V$34</f>
        <v/>
      </c>
      <c r="X39" s="143"/>
      <c r="Y39" s="126"/>
      <c r="Z39" s="142" t="str">
        <f>K!Y$34</f>
        <v/>
      </c>
      <c r="AA39" s="143"/>
      <c r="AB39" s="266"/>
      <c r="AC39" s="142" t="str">
        <f>K!AB$34</f>
        <v/>
      </c>
      <c r="AD39" s="143"/>
      <c r="AE39" s="266"/>
      <c r="AF39" s="142" t="str">
        <f>K!AE$34</f>
        <v/>
      </c>
      <c r="AG39" s="143"/>
      <c r="AH39" s="266"/>
      <c r="AI39" s="142" t="str">
        <f>K!AH$34</f>
        <v/>
      </c>
      <c r="AJ39" s="143"/>
      <c r="AK39" s="266"/>
      <c r="AL39" s="142" t="str">
        <f>K!AK$34</f>
        <v/>
      </c>
      <c r="AM39" s="143"/>
      <c r="AN39" s="266"/>
      <c r="AO39" s="142" t="str">
        <f>K!AN$34</f>
        <v/>
      </c>
      <c r="AP39" s="143"/>
      <c r="AQ39" s="266"/>
      <c r="AR39" s="142" t="str">
        <f>K!AQ$34</f>
        <v/>
      </c>
      <c r="AS39" s="143"/>
      <c r="AT39" s="266"/>
      <c r="AU39" s="142" t="str">
        <f>K!AT$34</f>
        <v/>
      </c>
      <c r="AV39" s="143"/>
      <c r="AW39" s="266"/>
      <c r="AX39" s="142" t="str">
        <f>K!AW$34</f>
        <v/>
      </c>
      <c r="AY39" s="143"/>
      <c r="AZ39" s="266"/>
      <c r="BA39" s="142" t="str">
        <f>K!AZ$34</f>
        <v/>
      </c>
      <c r="BB39" s="143"/>
      <c r="BC39" s="266"/>
      <c r="BD39" s="142" t="str">
        <f>K!BC$34</f>
        <v/>
      </c>
      <c r="BE39" s="143"/>
      <c r="BF39" s="266"/>
      <c r="BG39" s="142" t="str">
        <f>K!BF$34</f>
        <v/>
      </c>
      <c r="BH39" s="143"/>
      <c r="BI39" s="174"/>
      <c r="BJ39" s="173" t="str">
        <f>K!BI$34</f>
        <v/>
      </c>
      <c r="BK39" s="174"/>
      <c r="BL39" s="138">
        <f t="shared" si="64"/>
        <v>1</v>
      </c>
      <c r="BM39" s="138" t="b">
        <f t="shared" si="1"/>
        <v>1</v>
      </c>
      <c r="BN39" s="130">
        <f t="shared" si="2"/>
        <v>0</v>
      </c>
      <c r="BO39" s="130">
        <f>IF(AND(BP39=20,Список!K38=1),1,0)</f>
        <v>1</v>
      </c>
      <c r="BP39" s="130">
        <f t="shared" si="60"/>
        <v>20</v>
      </c>
      <c r="BQ39" s="130">
        <f t="shared" si="61"/>
        <v>1</v>
      </c>
      <c r="BR39" s="130" t="b">
        <f t="shared" si="62"/>
        <v>1</v>
      </c>
      <c r="BS39" s="130" t="b">
        <f t="shared" si="63"/>
        <v>1</v>
      </c>
      <c r="BT39" s="130">
        <f t="shared" si="65"/>
        <v>1</v>
      </c>
      <c r="BU39" s="130" t="b">
        <f t="shared" si="66"/>
        <v>1</v>
      </c>
      <c r="BV39" s="130" t="b">
        <f t="shared" si="67"/>
        <v>1</v>
      </c>
      <c r="BW39" s="130">
        <f t="shared" si="68"/>
        <v>1</v>
      </c>
      <c r="BX39" s="130" t="b">
        <f t="shared" si="69"/>
        <v>1</v>
      </c>
      <c r="BY39" s="130" t="b">
        <f t="shared" si="70"/>
        <v>1</v>
      </c>
      <c r="BZ39" s="130">
        <f t="shared" si="71"/>
        <v>1</v>
      </c>
      <c r="CA39" s="130" t="b">
        <f t="shared" si="72"/>
        <v>1</v>
      </c>
      <c r="CB39" s="130" t="b">
        <f t="shared" si="73"/>
        <v>1</v>
      </c>
      <c r="CC39" s="130">
        <f t="shared" si="74"/>
        <v>1</v>
      </c>
      <c r="CD39" s="130" t="b">
        <f t="shared" si="75"/>
        <v>1</v>
      </c>
      <c r="CE39" s="130" t="b">
        <f t="shared" si="76"/>
        <v>1</v>
      </c>
      <c r="CF39" s="130">
        <f t="shared" si="77"/>
        <v>1</v>
      </c>
      <c r="CG39" s="130" t="b">
        <f t="shared" si="78"/>
        <v>1</v>
      </c>
      <c r="CH39" s="130" t="b">
        <f t="shared" si="79"/>
        <v>1</v>
      </c>
      <c r="CI39" s="130">
        <f t="shared" si="80"/>
        <v>1</v>
      </c>
      <c r="CJ39" s="130" t="b">
        <f t="shared" si="81"/>
        <v>1</v>
      </c>
      <c r="CK39" s="130" t="b">
        <f t="shared" si="82"/>
        <v>1</v>
      </c>
      <c r="CL39" s="130">
        <f t="shared" si="83"/>
        <v>1</v>
      </c>
      <c r="CM39" s="130" t="b">
        <f t="shared" si="84"/>
        <v>1</v>
      </c>
      <c r="CN39" s="130" t="b">
        <f t="shared" si="85"/>
        <v>1</v>
      </c>
      <c r="CO39" s="130">
        <f t="shared" si="86"/>
        <v>1</v>
      </c>
      <c r="CP39" s="130" t="b">
        <f t="shared" si="87"/>
        <v>1</v>
      </c>
      <c r="CQ39" s="130" t="b">
        <f t="shared" si="88"/>
        <v>1</v>
      </c>
      <c r="CR39" s="130">
        <f t="shared" si="89"/>
        <v>1</v>
      </c>
      <c r="CS39" s="130" t="b">
        <f t="shared" si="90"/>
        <v>1</v>
      </c>
      <c r="CT39" s="130" t="b">
        <f t="shared" si="91"/>
        <v>1</v>
      </c>
      <c r="CU39" s="130">
        <f t="shared" si="92"/>
        <v>1</v>
      </c>
      <c r="CV39" s="130" t="b">
        <f t="shared" si="93"/>
        <v>1</v>
      </c>
      <c r="CW39" s="130" t="b">
        <f t="shared" si="94"/>
        <v>1</v>
      </c>
      <c r="CX39" s="130">
        <f t="shared" si="95"/>
        <v>1</v>
      </c>
      <c r="CY39" s="130" t="b">
        <f t="shared" si="96"/>
        <v>1</v>
      </c>
      <c r="CZ39" s="130" t="b">
        <f t="shared" si="97"/>
        <v>1</v>
      </c>
      <c r="DA39" s="130">
        <f t="shared" si="98"/>
        <v>1</v>
      </c>
      <c r="DB39" s="130" t="b">
        <f t="shared" si="99"/>
        <v>1</v>
      </c>
      <c r="DC39" s="130" t="b">
        <f t="shared" si="100"/>
        <v>1</v>
      </c>
      <c r="DD39" s="130">
        <f t="shared" si="101"/>
        <v>1</v>
      </c>
      <c r="DE39" s="130" t="b">
        <f t="shared" si="102"/>
        <v>1</v>
      </c>
      <c r="DF39" s="130" t="b">
        <f t="shared" si="103"/>
        <v>1</v>
      </c>
      <c r="DG39" s="130">
        <f t="shared" si="104"/>
        <v>1</v>
      </c>
      <c r="DH39" s="130" t="b">
        <f t="shared" si="105"/>
        <v>1</v>
      </c>
      <c r="DI39" s="130" t="b">
        <f t="shared" si="106"/>
        <v>1</v>
      </c>
      <c r="DJ39" s="130">
        <f t="shared" si="107"/>
        <v>1</v>
      </c>
      <c r="DK39" s="130" t="b">
        <f t="shared" si="108"/>
        <v>1</v>
      </c>
      <c r="DL39" s="130" t="b">
        <f t="shared" si="109"/>
        <v>1</v>
      </c>
      <c r="DM39" s="130">
        <f t="shared" si="110"/>
        <v>1</v>
      </c>
      <c r="DN39" s="130" t="b">
        <f t="shared" si="111"/>
        <v>1</v>
      </c>
      <c r="DO39" s="130" t="b">
        <f t="shared" si="112"/>
        <v>1</v>
      </c>
      <c r="DP39" s="130">
        <f t="shared" si="113"/>
        <v>1</v>
      </c>
      <c r="DQ39" s="130" t="b">
        <f t="shared" si="114"/>
        <v>1</v>
      </c>
      <c r="DR39" s="130" t="b">
        <f t="shared" si="115"/>
        <v>1</v>
      </c>
      <c r="DS39" s="130">
        <f t="shared" si="116"/>
        <v>1</v>
      </c>
      <c r="DT39" s="130" t="b">
        <f t="shared" si="117"/>
        <v>1</v>
      </c>
      <c r="DU39" s="130" t="b">
        <f t="shared" si="118"/>
        <v>1</v>
      </c>
      <c r="DV39" s="130">
        <f t="shared" si="119"/>
        <v>1</v>
      </c>
      <c r="DW39" s="130" t="b">
        <f t="shared" si="120"/>
        <v>1</v>
      </c>
      <c r="DX39" s="130" t="b">
        <f t="shared" si="59"/>
        <v>1</v>
      </c>
      <c r="IV39" s="169"/>
    </row>
    <row r="40" spans="2:256" ht="15.75" customHeight="1" x14ac:dyDescent="0.2">
      <c r="B40" s="55">
        <v>34</v>
      </c>
      <c r="C40" s="56" t="str">
        <f>IF(ISBLANK(Список!B39),"",IF(Список!K39=0,"Укажите вариант",Список!B39))</f>
        <v/>
      </c>
      <c r="D40" s="126"/>
      <c r="E40" s="142" t="str">
        <f>K!D$34</f>
        <v/>
      </c>
      <c r="F40" s="143"/>
      <c r="G40" s="126"/>
      <c r="H40" s="142" t="str">
        <f>K!G$34</f>
        <v/>
      </c>
      <c r="I40" s="143"/>
      <c r="J40" s="126"/>
      <c r="K40" s="142" t="str">
        <f>K!J$34</f>
        <v/>
      </c>
      <c r="L40" s="143"/>
      <c r="M40" s="126"/>
      <c r="N40" s="142" t="str">
        <f>K!M$34</f>
        <v/>
      </c>
      <c r="O40" s="143"/>
      <c r="P40" s="126"/>
      <c r="Q40" s="142" t="str">
        <f>K!P$34</f>
        <v/>
      </c>
      <c r="R40" s="143"/>
      <c r="S40" s="126"/>
      <c r="T40" s="142" t="str">
        <f>K!S$34</f>
        <v/>
      </c>
      <c r="U40" s="143"/>
      <c r="V40" s="126"/>
      <c r="W40" s="142" t="str">
        <f>K!V$34</f>
        <v/>
      </c>
      <c r="X40" s="143"/>
      <c r="Y40" s="126"/>
      <c r="Z40" s="142" t="str">
        <f>K!Y$34</f>
        <v/>
      </c>
      <c r="AA40" s="143"/>
      <c r="AB40" s="266"/>
      <c r="AC40" s="142" t="str">
        <f>K!AB$34</f>
        <v/>
      </c>
      <c r="AD40" s="143"/>
      <c r="AE40" s="266"/>
      <c r="AF40" s="142" t="str">
        <f>K!AE$34</f>
        <v/>
      </c>
      <c r="AG40" s="143"/>
      <c r="AH40" s="266"/>
      <c r="AI40" s="142" t="str">
        <f>K!AH$34</f>
        <v/>
      </c>
      <c r="AJ40" s="143"/>
      <c r="AK40" s="266"/>
      <c r="AL40" s="142" t="str">
        <f>K!AK$34</f>
        <v/>
      </c>
      <c r="AM40" s="143"/>
      <c r="AN40" s="266"/>
      <c r="AO40" s="142" t="str">
        <f>K!AN$34</f>
        <v/>
      </c>
      <c r="AP40" s="143"/>
      <c r="AQ40" s="266"/>
      <c r="AR40" s="142" t="str">
        <f>K!AQ$34</f>
        <v/>
      </c>
      <c r="AS40" s="143"/>
      <c r="AT40" s="266"/>
      <c r="AU40" s="142" t="str">
        <f>K!AT$34</f>
        <v/>
      </c>
      <c r="AV40" s="143"/>
      <c r="AW40" s="266"/>
      <c r="AX40" s="142" t="str">
        <f>K!AW$34</f>
        <v/>
      </c>
      <c r="AY40" s="143"/>
      <c r="AZ40" s="266"/>
      <c r="BA40" s="142" t="str">
        <f>K!AZ$34</f>
        <v/>
      </c>
      <c r="BB40" s="143"/>
      <c r="BC40" s="266"/>
      <c r="BD40" s="142" t="str">
        <f>K!BC$34</f>
        <v/>
      </c>
      <c r="BE40" s="143"/>
      <c r="BF40" s="266"/>
      <c r="BG40" s="142" t="str">
        <f>K!BF$34</f>
        <v/>
      </c>
      <c r="BH40" s="143"/>
      <c r="BI40" s="174"/>
      <c r="BJ40" s="173" t="str">
        <f>K!BI$34</f>
        <v/>
      </c>
      <c r="BK40" s="174"/>
      <c r="BL40" s="138">
        <f t="shared" si="64"/>
        <v>1</v>
      </c>
      <c r="BM40" s="138" t="b">
        <f t="shared" si="1"/>
        <v>1</v>
      </c>
      <c r="BN40" s="130">
        <f t="shared" si="2"/>
        <v>0</v>
      </c>
      <c r="BO40" s="130">
        <f>IF(AND(BP40=20,Список!K39=1),1,0)</f>
        <v>1</v>
      </c>
      <c r="BP40" s="130">
        <f t="shared" si="60"/>
        <v>20</v>
      </c>
      <c r="BQ40" s="130">
        <f t="shared" si="61"/>
        <v>1</v>
      </c>
      <c r="BR40" s="130" t="b">
        <f t="shared" si="62"/>
        <v>1</v>
      </c>
      <c r="BS40" s="130" t="b">
        <f t="shared" si="63"/>
        <v>1</v>
      </c>
      <c r="BT40" s="130">
        <f t="shared" si="65"/>
        <v>1</v>
      </c>
      <c r="BU40" s="130" t="b">
        <f t="shared" si="66"/>
        <v>1</v>
      </c>
      <c r="BV40" s="130" t="b">
        <f t="shared" si="67"/>
        <v>1</v>
      </c>
      <c r="BW40" s="130">
        <f t="shared" si="68"/>
        <v>1</v>
      </c>
      <c r="BX40" s="130" t="b">
        <f t="shared" si="69"/>
        <v>1</v>
      </c>
      <c r="BY40" s="130" t="b">
        <f t="shared" si="70"/>
        <v>1</v>
      </c>
      <c r="BZ40" s="130">
        <f t="shared" si="71"/>
        <v>1</v>
      </c>
      <c r="CA40" s="130" t="b">
        <f t="shared" si="72"/>
        <v>1</v>
      </c>
      <c r="CB40" s="130" t="b">
        <f t="shared" si="73"/>
        <v>1</v>
      </c>
      <c r="CC40" s="130">
        <f t="shared" si="74"/>
        <v>1</v>
      </c>
      <c r="CD40" s="130" t="b">
        <f t="shared" si="75"/>
        <v>1</v>
      </c>
      <c r="CE40" s="130" t="b">
        <f t="shared" si="76"/>
        <v>1</v>
      </c>
      <c r="CF40" s="130">
        <f t="shared" si="77"/>
        <v>1</v>
      </c>
      <c r="CG40" s="130" t="b">
        <f t="shared" si="78"/>
        <v>1</v>
      </c>
      <c r="CH40" s="130" t="b">
        <f t="shared" si="79"/>
        <v>1</v>
      </c>
      <c r="CI40" s="130">
        <f t="shared" si="80"/>
        <v>1</v>
      </c>
      <c r="CJ40" s="130" t="b">
        <f t="shared" si="81"/>
        <v>1</v>
      </c>
      <c r="CK40" s="130" t="b">
        <f t="shared" si="82"/>
        <v>1</v>
      </c>
      <c r="CL40" s="130">
        <f t="shared" si="83"/>
        <v>1</v>
      </c>
      <c r="CM40" s="130" t="b">
        <f t="shared" si="84"/>
        <v>1</v>
      </c>
      <c r="CN40" s="130" t="b">
        <f t="shared" si="85"/>
        <v>1</v>
      </c>
      <c r="CO40" s="130">
        <f t="shared" si="86"/>
        <v>1</v>
      </c>
      <c r="CP40" s="130" t="b">
        <f t="shared" si="87"/>
        <v>1</v>
      </c>
      <c r="CQ40" s="130" t="b">
        <f t="shared" si="88"/>
        <v>1</v>
      </c>
      <c r="CR40" s="130">
        <f t="shared" si="89"/>
        <v>1</v>
      </c>
      <c r="CS40" s="130" t="b">
        <f t="shared" si="90"/>
        <v>1</v>
      </c>
      <c r="CT40" s="130" t="b">
        <f t="shared" si="91"/>
        <v>1</v>
      </c>
      <c r="CU40" s="130">
        <f t="shared" si="92"/>
        <v>1</v>
      </c>
      <c r="CV40" s="130" t="b">
        <f t="shared" si="93"/>
        <v>1</v>
      </c>
      <c r="CW40" s="130" t="b">
        <f t="shared" si="94"/>
        <v>1</v>
      </c>
      <c r="CX40" s="130">
        <f t="shared" si="95"/>
        <v>1</v>
      </c>
      <c r="CY40" s="130" t="b">
        <f t="shared" si="96"/>
        <v>1</v>
      </c>
      <c r="CZ40" s="130" t="b">
        <f t="shared" si="97"/>
        <v>1</v>
      </c>
      <c r="DA40" s="130">
        <f t="shared" si="98"/>
        <v>1</v>
      </c>
      <c r="DB40" s="130" t="b">
        <f t="shared" si="99"/>
        <v>1</v>
      </c>
      <c r="DC40" s="130" t="b">
        <f t="shared" si="100"/>
        <v>1</v>
      </c>
      <c r="DD40" s="130">
        <f t="shared" si="101"/>
        <v>1</v>
      </c>
      <c r="DE40" s="130" t="b">
        <f t="shared" si="102"/>
        <v>1</v>
      </c>
      <c r="DF40" s="130" t="b">
        <f t="shared" si="103"/>
        <v>1</v>
      </c>
      <c r="DG40" s="130">
        <f t="shared" si="104"/>
        <v>1</v>
      </c>
      <c r="DH40" s="130" t="b">
        <f t="shared" si="105"/>
        <v>1</v>
      </c>
      <c r="DI40" s="130" t="b">
        <f t="shared" si="106"/>
        <v>1</v>
      </c>
      <c r="DJ40" s="130">
        <f t="shared" si="107"/>
        <v>1</v>
      </c>
      <c r="DK40" s="130" t="b">
        <f t="shared" si="108"/>
        <v>1</v>
      </c>
      <c r="DL40" s="130" t="b">
        <f t="shared" si="109"/>
        <v>1</v>
      </c>
      <c r="DM40" s="130">
        <f t="shared" si="110"/>
        <v>1</v>
      </c>
      <c r="DN40" s="130" t="b">
        <f t="shared" si="111"/>
        <v>1</v>
      </c>
      <c r="DO40" s="130" t="b">
        <f t="shared" si="112"/>
        <v>1</v>
      </c>
      <c r="DP40" s="130">
        <f t="shared" si="113"/>
        <v>1</v>
      </c>
      <c r="DQ40" s="130" t="b">
        <f t="shared" si="114"/>
        <v>1</v>
      </c>
      <c r="DR40" s="130" t="b">
        <f t="shared" si="115"/>
        <v>1</v>
      </c>
      <c r="DS40" s="130">
        <f t="shared" si="116"/>
        <v>1</v>
      </c>
      <c r="DT40" s="130" t="b">
        <f t="shared" si="117"/>
        <v>1</v>
      </c>
      <c r="DU40" s="130" t="b">
        <f t="shared" si="118"/>
        <v>1</v>
      </c>
      <c r="DV40" s="130">
        <f t="shared" si="119"/>
        <v>1</v>
      </c>
      <c r="DW40" s="130" t="b">
        <f t="shared" si="120"/>
        <v>1</v>
      </c>
      <c r="DX40" s="130" t="b">
        <f t="shared" si="59"/>
        <v>1</v>
      </c>
      <c r="IV40" s="169"/>
    </row>
    <row r="41" spans="2:256" ht="15.75" customHeight="1" x14ac:dyDescent="0.2">
      <c r="B41" s="55">
        <v>35</v>
      </c>
      <c r="C41" s="56" t="str">
        <f>IF(ISBLANK(Список!B40),"",IF(Список!K40=0,"Укажите вариант",Список!B40))</f>
        <v/>
      </c>
      <c r="D41" s="126"/>
      <c r="E41" s="142" t="str">
        <f>K!D$34</f>
        <v/>
      </c>
      <c r="F41" s="143"/>
      <c r="G41" s="126"/>
      <c r="H41" s="142" t="str">
        <f>K!G$34</f>
        <v/>
      </c>
      <c r="I41" s="143"/>
      <c r="J41" s="126"/>
      <c r="K41" s="142" t="str">
        <f>K!J$34</f>
        <v/>
      </c>
      <c r="L41" s="143"/>
      <c r="M41" s="126"/>
      <c r="N41" s="142" t="str">
        <f>K!M$34</f>
        <v/>
      </c>
      <c r="O41" s="143"/>
      <c r="P41" s="126"/>
      <c r="Q41" s="142" t="str">
        <f>K!P$34</f>
        <v/>
      </c>
      <c r="R41" s="143"/>
      <c r="S41" s="126"/>
      <c r="T41" s="142" t="str">
        <f>K!S$34</f>
        <v/>
      </c>
      <c r="U41" s="143"/>
      <c r="V41" s="126"/>
      <c r="W41" s="142" t="str">
        <f>K!V$34</f>
        <v/>
      </c>
      <c r="X41" s="143"/>
      <c r="Y41" s="126"/>
      <c r="Z41" s="142" t="str">
        <f>K!Y$34</f>
        <v/>
      </c>
      <c r="AA41" s="143"/>
      <c r="AB41" s="266"/>
      <c r="AC41" s="142" t="str">
        <f>K!AB$34</f>
        <v/>
      </c>
      <c r="AD41" s="143"/>
      <c r="AE41" s="266"/>
      <c r="AF41" s="142" t="str">
        <f>K!AE$34</f>
        <v/>
      </c>
      <c r="AG41" s="143"/>
      <c r="AH41" s="266"/>
      <c r="AI41" s="142" t="str">
        <f>K!AH$34</f>
        <v/>
      </c>
      <c r="AJ41" s="143"/>
      <c r="AK41" s="266"/>
      <c r="AL41" s="142" t="str">
        <f>K!AK$34</f>
        <v/>
      </c>
      <c r="AM41" s="143"/>
      <c r="AN41" s="266"/>
      <c r="AO41" s="142" t="str">
        <f>K!AN$34</f>
        <v/>
      </c>
      <c r="AP41" s="143"/>
      <c r="AQ41" s="266"/>
      <c r="AR41" s="142" t="str">
        <f>K!AQ$34</f>
        <v/>
      </c>
      <c r="AS41" s="143"/>
      <c r="AT41" s="266"/>
      <c r="AU41" s="142" t="str">
        <f>K!AT$34</f>
        <v/>
      </c>
      <c r="AV41" s="143"/>
      <c r="AW41" s="266"/>
      <c r="AX41" s="142" t="str">
        <f>K!AW$34</f>
        <v/>
      </c>
      <c r="AY41" s="143"/>
      <c r="AZ41" s="266"/>
      <c r="BA41" s="142" t="str">
        <f>K!AZ$34</f>
        <v/>
      </c>
      <c r="BB41" s="143"/>
      <c r="BC41" s="266"/>
      <c r="BD41" s="142" t="str">
        <f>K!BC$34</f>
        <v/>
      </c>
      <c r="BE41" s="143"/>
      <c r="BF41" s="266"/>
      <c r="BG41" s="142" t="str">
        <f>K!BF$34</f>
        <v/>
      </c>
      <c r="BH41" s="143"/>
      <c r="BI41" s="174"/>
      <c r="BJ41" s="173" t="str">
        <f>K!BI$34</f>
        <v/>
      </c>
      <c r="BK41" s="174"/>
      <c r="BL41" s="138">
        <f t="shared" si="64"/>
        <v>1</v>
      </c>
      <c r="BM41" s="138" t="b">
        <f t="shared" si="1"/>
        <v>1</v>
      </c>
      <c r="BN41" s="130">
        <f t="shared" si="2"/>
        <v>0</v>
      </c>
      <c r="BO41" s="130">
        <f>IF(AND(BP41=20,Список!K40=1),1,0)</f>
        <v>1</v>
      </c>
      <c r="BP41" s="130">
        <f t="shared" si="60"/>
        <v>20</v>
      </c>
      <c r="BQ41" s="130">
        <f t="shared" si="61"/>
        <v>1</v>
      </c>
      <c r="BR41" s="130" t="b">
        <f t="shared" si="62"/>
        <v>1</v>
      </c>
      <c r="BS41" s="130" t="b">
        <f t="shared" si="63"/>
        <v>1</v>
      </c>
      <c r="BT41" s="130">
        <f t="shared" si="65"/>
        <v>1</v>
      </c>
      <c r="BU41" s="130" t="b">
        <f t="shared" si="66"/>
        <v>1</v>
      </c>
      <c r="BV41" s="130" t="b">
        <f t="shared" si="67"/>
        <v>1</v>
      </c>
      <c r="BW41" s="130">
        <f t="shared" si="68"/>
        <v>1</v>
      </c>
      <c r="BX41" s="130" t="b">
        <f t="shared" si="69"/>
        <v>1</v>
      </c>
      <c r="BY41" s="130" t="b">
        <f t="shared" si="70"/>
        <v>1</v>
      </c>
      <c r="BZ41" s="130">
        <f t="shared" si="71"/>
        <v>1</v>
      </c>
      <c r="CA41" s="130" t="b">
        <f t="shared" si="72"/>
        <v>1</v>
      </c>
      <c r="CB41" s="130" t="b">
        <f t="shared" si="73"/>
        <v>1</v>
      </c>
      <c r="CC41" s="130">
        <f t="shared" si="74"/>
        <v>1</v>
      </c>
      <c r="CD41" s="130" t="b">
        <f t="shared" si="75"/>
        <v>1</v>
      </c>
      <c r="CE41" s="130" t="b">
        <f t="shared" si="76"/>
        <v>1</v>
      </c>
      <c r="CF41" s="130">
        <f t="shared" si="77"/>
        <v>1</v>
      </c>
      <c r="CG41" s="130" t="b">
        <f t="shared" si="78"/>
        <v>1</v>
      </c>
      <c r="CH41" s="130" t="b">
        <f t="shared" si="79"/>
        <v>1</v>
      </c>
      <c r="CI41" s="130">
        <f t="shared" si="80"/>
        <v>1</v>
      </c>
      <c r="CJ41" s="130" t="b">
        <f t="shared" si="81"/>
        <v>1</v>
      </c>
      <c r="CK41" s="130" t="b">
        <f t="shared" si="82"/>
        <v>1</v>
      </c>
      <c r="CL41" s="130">
        <f t="shared" si="83"/>
        <v>1</v>
      </c>
      <c r="CM41" s="130" t="b">
        <f t="shared" si="84"/>
        <v>1</v>
      </c>
      <c r="CN41" s="130" t="b">
        <f t="shared" si="85"/>
        <v>1</v>
      </c>
      <c r="CO41" s="130">
        <f t="shared" si="86"/>
        <v>1</v>
      </c>
      <c r="CP41" s="130" t="b">
        <f t="shared" si="87"/>
        <v>1</v>
      </c>
      <c r="CQ41" s="130" t="b">
        <f t="shared" si="88"/>
        <v>1</v>
      </c>
      <c r="CR41" s="130">
        <f t="shared" si="89"/>
        <v>1</v>
      </c>
      <c r="CS41" s="130" t="b">
        <f t="shared" si="90"/>
        <v>1</v>
      </c>
      <c r="CT41" s="130" t="b">
        <f t="shared" si="91"/>
        <v>1</v>
      </c>
      <c r="CU41" s="130">
        <f t="shared" si="92"/>
        <v>1</v>
      </c>
      <c r="CV41" s="130" t="b">
        <f t="shared" si="93"/>
        <v>1</v>
      </c>
      <c r="CW41" s="130" t="b">
        <f t="shared" si="94"/>
        <v>1</v>
      </c>
      <c r="CX41" s="130">
        <f t="shared" si="95"/>
        <v>1</v>
      </c>
      <c r="CY41" s="130" t="b">
        <f t="shared" si="96"/>
        <v>1</v>
      </c>
      <c r="CZ41" s="130" t="b">
        <f t="shared" si="97"/>
        <v>1</v>
      </c>
      <c r="DA41" s="130">
        <f t="shared" si="98"/>
        <v>1</v>
      </c>
      <c r="DB41" s="130" t="b">
        <f t="shared" si="99"/>
        <v>1</v>
      </c>
      <c r="DC41" s="130" t="b">
        <f t="shared" si="100"/>
        <v>1</v>
      </c>
      <c r="DD41" s="130">
        <f t="shared" si="101"/>
        <v>1</v>
      </c>
      <c r="DE41" s="130" t="b">
        <f t="shared" si="102"/>
        <v>1</v>
      </c>
      <c r="DF41" s="130" t="b">
        <f t="shared" si="103"/>
        <v>1</v>
      </c>
      <c r="DG41" s="130">
        <f t="shared" si="104"/>
        <v>1</v>
      </c>
      <c r="DH41" s="130" t="b">
        <f t="shared" si="105"/>
        <v>1</v>
      </c>
      <c r="DI41" s="130" t="b">
        <f t="shared" si="106"/>
        <v>1</v>
      </c>
      <c r="DJ41" s="130">
        <f t="shared" si="107"/>
        <v>1</v>
      </c>
      <c r="DK41" s="130" t="b">
        <f t="shared" si="108"/>
        <v>1</v>
      </c>
      <c r="DL41" s="130" t="b">
        <f t="shared" si="109"/>
        <v>1</v>
      </c>
      <c r="DM41" s="130">
        <f t="shared" si="110"/>
        <v>1</v>
      </c>
      <c r="DN41" s="130" t="b">
        <f t="shared" si="111"/>
        <v>1</v>
      </c>
      <c r="DO41" s="130" t="b">
        <f t="shared" si="112"/>
        <v>1</v>
      </c>
      <c r="DP41" s="130">
        <f t="shared" si="113"/>
        <v>1</v>
      </c>
      <c r="DQ41" s="130" t="b">
        <f t="shared" si="114"/>
        <v>1</v>
      </c>
      <c r="DR41" s="130" t="b">
        <f t="shared" si="115"/>
        <v>1</v>
      </c>
      <c r="DS41" s="130">
        <f t="shared" si="116"/>
        <v>1</v>
      </c>
      <c r="DT41" s="130" t="b">
        <f t="shared" si="117"/>
        <v>1</v>
      </c>
      <c r="DU41" s="130" t="b">
        <f t="shared" si="118"/>
        <v>1</v>
      </c>
      <c r="DV41" s="130">
        <f t="shared" si="119"/>
        <v>1</v>
      </c>
      <c r="DW41" s="130" t="b">
        <f t="shared" si="120"/>
        <v>1</v>
      </c>
      <c r="DX41" s="130" t="b">
        <f t="shared" si="59"/>
        <v>1</v>
      </c>
      <c r="IV41" s="169"/>
    </row>
    <row r="42" spans="2:256" ht="15.75" customHeight="1" x14ac:dyDescent="0.2">
      <c r="B42" s="55">
        <v>36</v>
      </c>
      <c r="C42" s="56" t="str">
        <f>IF(ISBLANK(Список!B41),"",IF(Список!K41=0,"Укажите вариант",Список!B41))</f>
        <v/>
      </c>
      <c r="D42" s="126"/>
      <c r="E42" s="142" t="str">
        <f>K!D$34</f>
        <v/>
      </c>
      <c r="F42" s="143"/>
      <c r="G42" s="126"/>
      <c r="H42" s="142" t="str">
        <f>K!G$34</f>
        <v/>
      </c>
      <c r="I42" s="143"/>
      <c r="J42" s="126"/>
      <c r="K42" s="142" t="str">
        <f>K!J$34</f>
        <v/>
      </c>
      <c r="L42" s="143"/>
      <c r="M42" s="126"/>
      <c r="N42" s="142" t="str">
        <f>K!M$34</f>
        <v/>
      </c>
      <c r="O42" s="143"/>
      <c r="P42" s="126"/>
      <c r="Q42" s="142" t="str">
        <f>K!P$34</f>
        <v/>
      </c>
      <c r="R42" s="143"/>
      <c r="S42" s="126"/>
      <c r="T42" s="142" t="str">
        <f>K!S$34</f>
        <v/>
      </c>
      <c r="U42" s="143"/>
      <c r="V42" s="126"/>
      <c r="W42" s="142" t="str">
        <f>K!V$34</f>
        <v/>
      </c>
      <c r="X42" s="143"/>
      <c r="Y42" s="126"/>
      <c r="Z42" s="142" t="str">
        <f>K!Y$34</f>
        <v/>
      </c>
      <c r="AA42" s="143"/>
      <c r="AB42" s="266"/>
      <c r="AC42" s="142" t="str">
        <f>K!AB$34</f>
        <v/>
      </c>
      <c r="AD42" s="143"/>
      <c r="AE42" s="266"/>
      <c r="AF42" s="142" t="str">
        <f>K!AE$34</f>
        <v/>
      </c>
      <c r="AG42" s="143"/>
      <c r="AH42" s="266"/>
      <c r="AI42" s="142" t="str">
        <f>K!AH$34</f>
        <v/>
      </c>
      <c r="AJ42" s="143"/>
      <c r="AK42" s="266"/>
      <c r="AL42" s="142" t="str">
        <f>K!AK$34</f>
        <v/>
      </c>
      <c r="AM42" s="143"/>
      <c r="AN42" s="266"/>
      <c r="AO42" s="142" t="str">
        <f>K!AN$34</f>
        <v/>
      </c>
      <c r="AP42" s="143"/>
      <c r="AQ42" s="266"/>
      <c r="AR42" s="142" t="str">
        <f>K!AQ$34</f>
        <v/>
      </c>
      <c r="AS42" s="143"/>
      <c r="AT42" s="266"/>
      <c r="AU42" s="142" t="str">
        <f>K!AT$34</f>
        <v/>
      </c>
      <c r="AV42" s="143"/>
      <c r="AW42" s="266"/>
      <c r="AX42" s="142" t="str">
        <f>K!AW$34</f>
        <v/>
      </c>
      <c r="AY42" s="143"/>
      <c r="AZ42" s="266"/>
      <c r="BA42" s="142" t="str">
        <f>K!AZ$34</f>
        <v/>
      </c>
      <c r="BB42" s="143"/>
      <c r="BC42" s="266"/>
      <c r="BD42" s="142" t="str">
        <f>K!BC$34</f>
        <v/>
      </c>
      <c r="BE42" s="143"/>
      <c r="BF42" s="266"/>
      <c r="BG42" s="142" t="str">
        <f>K!BF$34</f>
        <v/>
      </c>
      <c r="BH42" s="143"/>
      <c r="BI42" s="174"/>
      <c r="BJ42" s="173" t="str">
        <f>K!BI$34</f>
        <v/>
      </c>
      <c r="BK42" s="174"/>
      <c r="BL42" s="138">
        <f t="shared" si="64"/>
        <v>1</v>
      </c>
      <c r="BM42" s="138" t="b">
        <f t="shared" si="1"/>
        <v>1</v>
      </c>
      <c r="BN42" s="130">
        <f t="shared" si="2"/>
        <v>0</v>
      </c>
      <c r="BO42" s="130">
        <f>IF(AND(BP42=20,Список!K41=1),1,0)</f>
        <v>1</v>
      </c>
      <c r="BP42" s="130">
        <f t="shared" si="60"/>
        <v>20</v>
      </c>
      <c r="BQ42" s="130">
        <f t="shared" si="61"/>
        <v>1</v>
      </c>
      <c r="BR42" s="130" t="b">
        <f t="shared" si="62"/>
        <v>1</v>
      </c>
      <c r="BS42" s="130" t="b">
        <f t="shared" si="63"/>
        <v>1</v>
      </c>
      <c r="BT42" s="130">
        <f t="shared" si="65"/>
        <v>1</v>
      </c>
      <c r="BU42" s="130" t="b">
        <f t="shared" si="66"/>
        <v>1</v>
      </c>
      <c r="BV42" s="130" t="b">
        <f t="shared" si="67"/>
        <v>1</v>
      </c>
      <c r="BW42" s="130">
        <f t="shared" si="68"/>
        <v>1</v>
      </c>
      <c r="BX42" s="130" t="b">
        <f t="shared" si="69"/>
        <v>1</v>
      </c>
      <c r="BY42" s="130" t="b">
        <f t="shared" si="70"/>
        <v>1</v>
      </c>
      <c r="BZ42" s="130">
        <f t="shared" si="71"/>
        <v>1</v>
      </c>
      <c r="CA42" s="130" t="b">
        <f t="shared" si="72"/>
        <v>1</v>
      </c>
      <c r="CB42" s="130" t="b">
        <f t="shared" si="73"/>
        <v>1</v>
      </c>
      <c r="CC42" s="130">
        <f t="shared" si="74"/>
        <v>1</v>
      </c>
      <c r="CD42" s="130" t="b">
        <f t="shared" si="75"/>
        <v>1</v>
      </c>
      <c r="CE42" s="130" t="b">
        <f t="shared" si="76"/>
        <v>1</v>
      </c>
      <c r="CF42" s="130">
        <f t="shared" si="77"/>
        <v>1</v>
      </c>
      <c r="CG42" s="130" t="b">
        <f t="shared" si="78"/>
        <v>1</v>
      </c>
      <c r="CH42" s="130" t="b">
        <f t="shared" si="79"/>
        <v>1</v>
      </c>
      <c r="CI42" s="130">
        <f t="shared" si="80"/>
        <v>1</v>
      </c>
      <c r="CJ42" s="130" t="b">
        <f t="shared" si="81"/>
        <v>1</v>
      </c>
      <c r="CK42" s="130" t="b">
        <f t="shared" si="82"/>
        <v>1</v>
      </c>
      <c r="CL42" s="130">
        <f t="shared" si="83"/>
        <v>1</v>
      </c>
      <c r="CM42" s="130" t="b">
        <f t="shared" si="84"/>
        <v>1</v>
      </c>
      <c r="CN42" s="130" t="b">
        <f t="shared" si="85"/>
        <v>1</v>
      </c>
      <c r="CO42" s="130">
        <f t="shared" si="86"/>
        <v>1</v>
      </c>
      <c r="CP42" s="130" t="b">
        <f t="shared" si="87"/>
        <v>1</v>
      </c>
      <c r="CQ42" s="130" t="b">
        <f t="shared" si="88"/>
        <v>1</v>
      </c>
      <c r="CR42" s="130">
        <f t="shared" si="89"/>
        <v>1</v>
      </c>
      <c r="CS42" s="130" t="b">
        <f t="shared" si="90"/>
        <v>1</v>
      </c>
      <c r="CT42" s="130" t="b">
        <f t="shared" si="91"/>
        <v>1</v>
      </c>
      <c r="CU42" s="130">
        <f t="shared" si="92"/>
        <v>1</v>
      </c>
      <c r="CV42" s="130" t="b">
        <f t="shared" si="93"/>
        <v>1</v>
      </c>
      <c r="CW42" s="130" t="b">
        <f t="shared" si="94"/>
        <v>1</v>
      </c>
      <c r="CX42" s="130">
        <f t="shared" si="95"/>
        <v>1</v>
      </c>
      <c r="CY42" s="130" t="b">
        <f t="shared" si="96"/>
        <v>1</v>
      </c>
      <c r="CZ42" s="130" t="b">
        <f t="shared" si="97"/>
        <v>1</v>
      </c>
      <c r="DA42" s="130">
        <f t="shared" si="98"/>
        <v>1</v>
      </c>
      <c r="DB42" s="130" t="b">
        <f t="shared" si="99"/>
        <v>1</v>
      </c>
      <c r="DC42" s="130" t="b">
        <f t="shared" si="100"/>
        <v>1</v>
      </c>
      <c r="DD42" s="130">
        <f t="shared" si="101"/>
        <v>1</v>
      </c>
      <c r="DE42" s="130" t="b">
        <f t="shared" si="102"/>
        <v>1</v>
      </c>
      <c r="DF42" s="130" t="b">
        <f t="shared" si="103"/>
        <v>1</v>
      </c>
      <c r="DG42" s="130">
        <f t="shared" si="104"/>
        <v>1</v>
      </c>
      <c r="DH42" s="130" t="b">
        <f t="shared" si="105"/>
        <v>1</v>
      </c>
      <c r="DI42" s="130" t="b">
        <f t="shared" si="106"/>
        <v>1</v>
      </c>
      <c r="DJ42" s="130">
        <f t="shared" si="107"/>
        <v>1</v>
      </c>
      <c r="DK42" s="130" t="b">
        <f t="shared" si="108"/>
        <v>1</v>
      </c>
      <c r="DL42" s="130" t="b">
        <f t="shared" si="109"/>
        <v>1</v>
      </c>
      <c r="DM42" s="130">
        <f t="shared" si="110"/>
        <v>1</v>
      </c>
      <c r="DN42" s="130" t="b">
        <f t="shared" si="111"/>
        <v>1</v>
      </c>
      <c r="DO42" s="130" t="b">
        <f t="shared" si="112"/>
        <v>1</v>
      </c>
      <c r="DP42" s="130">
        <f t="shared" si="113"/>
        <v>1</v>
      </c>
      <c r="DQ42" s="130" t="b">
        <f t="shared" si="114"/>
        <v>1</v>
      </c>
      <c r="DR42" s="130" t="b">
        <f t="shared" si="115"/>
        <v>1</v>
      </c>
      <c r="DS42" s="130">
        <f t="shared" si="116"/>
        <v>1</v>
      </c>
      <c r="DT42" s="130" t="b">
        <f t="shared" si="117"/>
        <v>1</v>
      </c>
      <c r="DU42" s="130" t="b">
        <f t="shared" si="118"/>
        <v>1</v>
      </c>
      <c r="DV42" s="130">
        <f t="shared" si="119"/>
        <v>1</v>
      </c>
      <c r="DW42" s="130" t="b">
        <f t="shared" si="120"/>
        <v>1</v>
      </c>
      <c r="DX42" s="130" t="b">
        <f t="shared" si="59"/>
        <v>1</v>
      </c>
      <c r="IV42" s="169"/>
    </row>
    <row r="43" spans="2:256" ht="15.75" customHeight="1" x14ac:dyDescent="0.2">
      <c r="B43" s="55">
        <v>37</v>
      </c>
      <c r="C43" s="56" t="str">
        <f>IF(ISBLANK(Список!B42),"",IF(Список!K42=0,"Укажите вариант",Список!B42))</f>
        <v/>
      </c>
      <c r="D43" s="126"/>
      <c r="E43" s="142" t="str">
        <f>K!D$34</f>
        <v/>
      </c>
      <c r="F43" s="143"/>
      <c r="G43" s="126"/>
      <c r="H43" s="142" t="str">
        <f>K!G$34</f>
        <v/>
      </c>
      <c r="I43" s="143"/>
      <c r="J43" s="126"/>
      <c r="K43" s="142" t="str">
        <f>K!J$34</f>
        <v/>
      </c>
      <c r="L43" s="143"/>
      <c r="M43" s="126"/>
      <c r="N43" s="142" t="str">
        <f>K!M$34</f>
        <v/>
      </c>
      <c r="O43" s="143"/>
      <c r="P43" s="126"/>
      <c r="Q43" s="142" t="str">
        <f>K!P$34</f>
        <v/>
      </c>
      <c r="R43" s="143"/>
      <c r="S43" s="126"/>
      <c r="T43" s="142" t="str">
        <f>K!S$34</f>
        <v/>
      </c>
      <c r="U43" s="143"/>
      <c r="V43" s="126"/>
      <c r="W43" s="142" t="str">
        <f>K!V$34</f>
        <v/>
      </c>
      <c r="X43" s="143"/>
      <c r="Y43" s="126"/>
      <c r="Z43" s="142" t="str">
        <f>K!Y$34</f>
        <v/>
      </c>
      <c r="AA43" s="143"/>
      <c r="AB43" s="266"/>
      <c r="AC43" s="142" t="str">
        <f>K!AB$34</f>
        <v/>
      </c>
      <c r="AD43" s="143"/>
      <c r="AE43" s="266"/>
      <c r="AF43" s="142" t="str">
        <f>K!AE$34</f>
        <v/>
      </c>
      <c r="AG43" s="143"/>
      <c r="AH43" s="266"/>
      <c r="AI43" s="142" t="str">
        <f>K!AH$34</f>
        <v/>
      </c>
      <c r="AJ43" s="143"/>
      <c r="AK43" s="266"/>
      <c r="AL43" s="142" t="str">
        <f>K!AK$34</f>
        <v/>
      </c>
      <c r="AM43" s="143"/>
      <c r="AN43" s="266"/>
      <c r="AO43" s="142" t="str">
        <f>K!AN$34</f>
        <v/>
      </c>
      <c r="AP43" s="143"/>
      <c r="AQ43" s="266"/>
      <c r="AR43" s="142" t="str">
        <f>K!AQ$34</f>
        <v/>
      </c>
      <c r="AS43" s="143"/>
      <c r="AT43" s="266"/>
      <c r="AU43" s="142" t="str">
        <f>K!AT$34</f>
        <v/>
      </c>
      <c r="AV43" s="143"/>
      <c r="AW43" s="266"/>
      <c r="AX43" s="142" t="str">
        <f>K!AW$34</f>
        <v/>
      </c>
      <c r="AY43" s="143"/>
      <c r="AZ43" s="266"/>
      <c r="BA43" s="142" t="str">
        <f>K!AZ$34</f>
        <v/>
      </c>
      <c r="BB43" s="143"/>
      <c r="BC43" s="266"/>
      <c r="BD43" s="142" t="str">
        <f>K!BC$34</f>
        <v/>
      </c>
      <c r="BE43" s="143"/>
      <c r="BF43" s="266"/>
      <c r="BG43" s="142" t="str">
        <f>K!BF$34</f>
        <v/>
      </c>
      <c r="BH43" s="143"/>
      <c r="BI43" s="174"/>
      <c r="BJ43" s="173" t="str">
        <f>K!BI$34</f>
        <v/>
      </c>
      <c r="BK43" s="174"/>
      <c r="BL43" s="138">
        <f t="shared" si="64"/>
        <v>1</v>
      </c>
      <c r="BM43" s="138" t="b">
        <f t="shared" si="1"/>
        <v>1</v>
      </c>
      <c r="BN43" s="130">
        <f t="shared" si="2"/>
        <v>0</v>
      </c>
      <c r="BO43" s="130">
        <f>IF(AND(BP43=20,Список!K42=1),1,0)</f>
        <v>1</v>
      </c>
      <c r="BP43" s="130">
        <f t="shared" si="60"/>
        <v>20</v>
      </c>
      <c r="BQ43" s="130">
        <f t="shared" si="61"/>
        <v>1</v>
      </c>
      <c r="BR43" s="130" t="b">
        <f t="shared" si="62"/>
        <v>1</v>
      </c>
      <c r="BS43" s="130" t="b">
        <f t="shared" si="63"/>
        <v>1</v>
      </c>
      <c r="BT43" s="130">
        <f t="shared" si="65"/>
        <v>1</v>
      </c>
      <c r="BU43" s="130" t="b">
        <f t="shared" si="66"/>
        <v>1</v>
      </c>
      <c r="BV43" s="130" t="b">
        <f t="shared" si="67"/>
        <v>1</v>
      </c>
      <c r="BW43" s="130">
        <f t="shared" si="68"/>
        <v>1</v>
      </c>
      <c r="BX43" s="130" t="b">
        <f t="shared" si="69"/>
        <v>1</v>
      </c>
      <c r="BY43" s="130" t="b">
        <f t="shared" si="70"/>
        <v>1</v>
      </c>
      <c r="BZ43" s="130">
        <f t="shared" si="71"/>
        <v>1</v>
      </c>
      <c r="CA43" s="130" t="b">
        <f t="shared" si="72"/>
        <v>1</v>
      </c>
      <c r="CB43" s="130" t="b">
        <f t="shared" si="73"/>
        <v>1</v>
      </c>
      <c r="CC43" s="130">
        <f t="shared" si="74"/>
        <v>1</v>
      </c>
      <c r="CD43" s="130" t="b">
        <f t="shared" si="75"/>
        <v>1</v>
      </c>
      <c r="CE43" s="130" t="b">
        <f t="shared" si="76"/>
        <v>1</v>
      </c>
      <c r="CF43" s="130">
        <f t="shared" si="77"/>
        <v>1</v>
      </c>
      <c r="CG43" s="130" t="b">
        <f t="shared" si="78"/>
        <v>1</v>
      </c>
      <c r="CH43" s="130" t="b">
        <f t="shared" si="79"/>
        <v>1</v>
      </c>
      <c r="CI43" s="130">
        <f t="shared" si="80"/>
        <v>1</v>
      </c>
      <c r="CJ43" s="130" t="b">
        <f t="shared" si="81"/>
        <v>1</v>
      </c>
      <c r="CK43" s="130" t="b">
        <f t="shared" si="82"/>
        <v>1</v>
      </c>
      <c r="CL43" s="130">
        <f t="shared" si="83"/>
        <v>1</v>
      </c>
      <c r="CM43" s="130" t="b">
        <f t="shared" si="84"/>
        <v>1</v>
      </c>
      <c r="CN43" s="130" t="b">
        <f t="shared" si="85"/>
        <v>1</v>
      </c>
      <c r="CO43" s="130">
        <f t="shared" si="86"/>
        <v>1</v>
      </c>
      <c r="CP43" s="130" t="b">
        <f t="shared" si="87"/>
        <v>1</v>
      </c>
      <c r="CQ43" s="130" t="b">
        <f t="shared" si="88"/>
        <v>1</v>
      </c>
      <c r="CR43" s="130">
        <f t="shared" si="89"/>
        <v>1</v>
      </c>
      <c r="CS43" s="130" t="b">
        <f t="shared" si="90"/>
        <v>1</v>
      </c>
      <c r="CT43" s="130" t="b">
        <f t="shared" si="91"/>
        <v>1</v>
      </c>
      <c r="CU43" s="130">
        <f t="shared" si="92"/>
        <v>1</v>
      </c>
      <c r="CV43" s="130" t="b">
        <f t="shared" si="93"/>
        <v>1</v>
      </c>
      <c r="CW43" s="130" t="b">
        <f t="shared" si="94"/>
        <v>1</v>
      </c>
      <c r="CX43" s="130">
        <f t="shared" si="95"/>
        <v>1</v>
      </c>
      <c r="CY43" s="130" t="b">
        <f t="shared" si="96"/>
        <v>1</v>
      </c>
      <c r="CZ43" s="130" t="b">
        <f t="shared" si="97"/>
        <v>1</v>
      </c>
      <c r="DA43" s="130">
        <f t="shared" si="98"/>
        <v>1</v>
      </c>
      <c r="DB43" s="130" t="b">
        <f t="shared" si="99"/>
        <v>1</v>
      </c>
      <c r="DC43" s="130" t="b">
        <f t="shared" si="100"/>
        <v>1</v>
      </c>
      <c r="DD43" s="130">
        <f t="shared" si="101"/>
        <v>1</v>
      </c>
      <c r="DE43" s="130" t="b">
        <f t="shared" si="102"/>
        <v>1</v>
      </c>
      <c r="DF43" s="130" t="b">
        <f t="shared" si="103"/>
        <v>1</v>
      </c>
      <c r="DG43" s="130">
        <f t="shared" si="104"/>
        <v>1</v>
      </c>
      <c r="DH43" s="130" t="b">
        <f t="shared" si="105"/>
        <v>1</v>
      </c>
      <c r="DI43" s="130" t="b">
        <f t="shared" si="106"/>
        <v>1</v>
      </c>
      <c r="DJ43" s="130">
        <f t="shared" si="107"/>
        <v>1</v>
      </c>
      <c r="DK43" s="130" t="b">
        <f t="shared" si="108"/>
        <v>1</v>
      </c>
      <c r="DL43" s="130" t="b">
        <f t="shared" si="109"/>
        <v>1</v>
      </c>
      <c r="DM43" s="130">
        <f t="shared" si="110"/>
        <v>1</v>
      </c>
      <c r="DN43" s="130" t="b">
        <f t="shared" si="111"/>
        <v>1</v>
      </c>
      <c r="DO43" s="130" t="b">
        <f t="shared" si="112"/>
        <v>1</v>
      </c>
      <c r="DP43" s="130">
        <f t="shared" si="113"/>
        <v>1</v>
      </c>
      <c r="DQ43" s="130" t="b">
        <f t="shared" si="114"/>
        <v>1</v>
      </c>
      <c r="DR43" s="130" t="b">
        <f t="shared" si="115"/>
        <v>1</v>
      </c>
      <c r="DS43" s="130">
        <f t="shared" si="116"/>
        <v>1</v>
      </c>
      <c r="DT43" s="130" t="b">
        <f t="shared" si="117"/>
        <v>1</v>
      </c>
      <c r="DU43" s="130" t="b">
        <f t="shared" si="118"/>
        <v>1</v>
      </c>
      <c r="DV43" s="130">
        <f t="shared" si="119"/>
        <v>1</v>
      </c>
      <c r="DW43" s="130" t="b">
        <f t="shared" si="120"/>
        <v>1</v>
      </c>
      <c r="DX43" s="130" t="b">
        <f t="shared" si="59"/>
        <v>1</v>
      </c>
      <c r="IV43" s="169"/>
    </row>
    <row r="44" spans="2:256" ht="15.75" customHeight="1" x14ac:dyDescent="0.2">
      <c r="B44" s="55">
        <v>38</v>
      </c>
      <c r="C44" s="56" t="str">
        <f>IF(ISBLANK(Список!B43),"",IF(Список!K43=0,"Укажите вариант",Список!B43))</f>
        <v/>
      </c>
      <c r="D44" s="126"/>
      <c r="E44" s="142" t="str">
        <f>K!D$34</f>
        <v/>
      </c>
      <c r="F44" s="143"/>
      <c r="G44" s="126"/>
      <c r="H44" s="142" t="str">
        <f>K!G$34</f>
        <v/>
      </c>
      <c r="I44" s="143"/>
      <c r="J44" s="126"/>
      <c r="K44" s="142" t="str">
        <f>K!J$34</f>
        <v/>
      </c>
      <c r="L44" s="143"/>
      <c r="M44" s="126"/>
      <c r="N44" s="142" t="str">
        <f>K!M$34</f>
        <v/>
      </c>
      <c r="O44" s="143"/>
      <c r="P44" s="126"/>
      <c r="Q44" s="142" t="str">
        <f>K!P$34</f>
        <v/>
      </c>
      <c r="R44" s="143"/>
      <c r="S44" s="126"/>
      <c r="T44" s="142" t="str">
        <f>K!S$34</f>
        <v/>
      </c>
      <c r="U44" s="143"/>
      <c r="V44" s="126"/>
      <c r="W44" s="142" t="str">
        <f>K!V$34</f>
        <v/>
      </c>
      <c r="X44" s="143"/>
      <c r="Y44" s="126"/>
      <c r="Z44" s="142" t="str">
        <f>K!Y$34</f>
        <v/>
      </c>
      <c r="AA44" s="143"/>
      <c r="AB44" s="266"/>
      <c r="AC44" s="142" t="str">
        <f>K!AB$34</f>
        <v/>
      </c>
      <c r="AD44" s="143"/>
      <c r="AE44" s="266"/>
      <c r="AF44" s="142" t="str">
        <f>K!AE$34</f>
        <v/>
      </c>
      <c r="AG44" s="143"/>
      <c r="AH44" s="266"/>
      <c r="AI44" s="142" t="str">
        <f>K!AH$34</f>
        <v/>
      </c>
      <c r="AJ44" s="143"/>
      <c r="AK44" s="266"/>
      <c r="AL44" s="142" t="str">
        <f>K!AK$34</f>
        <v/>
      </c>
      <c r="AM44" s="143"/>
      <c r="AN44" s="266"/>
      <c r="AO44" s="142" t="str">
        <f>K!AN$34</f>
        <v/>
      </c>
      <c r="AP44" s="143"/>
      <c r="AQ44" s="266"/>
      <c r="AR44" s="142" t="str">
        <f>K!AQ$34</f>
        <v/>
      </c>
      <c r="AS44" s="143"/>
      <c r="AT44" s="266"/>
      <c r="AU44" s="142" t="str">
        <f>K!AT$34</f>
        <v/>
      </c>
      <c r="AV44" s="143"/>
      <c r="AW44" s="266"/>
      <c r="AX44" s="142" t="str">
        <f>K!AW$34</f>
        <v/>
      </c>
      <c r="AY44" s="143"/>
      <c r="AZ44" s="266"/>
      <c r="BA44" s="142" t="str">
        <f>K!AZ$34</f>
        <v/>
      </c>
      <c r="BB44" s="143"/>
      <c r="BC44" s="266"/>
      <c r="BD44" s="142" t="str">
        <f>K!BC$34</f>
        <v/>
      </c>
      <c r="BE44" s="143"/>
      <c r="BF44" s="266"/>
      <c r="BG44" s="142" t="str">
        <f>K!BF$34</f>
        <v/>
      </c>
      <c r="BH44" s="143"/>
      <c r="BI44" s="174"/>
      <c r="BJ44" s="173" t="str">
        <f>K!BI$34</f>
        <v/>
      </c>
      <c r="BK44" s="174"/>
      <c r="BL44" s="138">
        <f t="shared" si="64"/>
        <v>1</v>
      </c>
      <c r="BM44" s="138" t="b">
        <f t="shared" si="1"/>
        <v>1</v>
      </c>
      <c r="BN44" s="130">
        <f t="shared" si="2"/>
        <v>0</v>
      </c>
      <c r="BO44" s="130">
        <f>IF(AND(BP44=20,Список!K43=1),1,0)</f>
        <v>1</v>
      </c>
      <c r="BP44" s="130">
        <f t="shared" si="60"/>
        <v>20</v>
      </c>
      <c r="BQ44" s="130">
        <f t="shared" si="61"/>
        <v>1</v>
      </c>
      <c r="BR44" s="130" t="b">
        <f t="shared" si="62"/>
        <v>1</v>
      </c>
      <c r="BS44" s="130" t="b">
        <f t="shared" si="63"/>
        <v>1</v>
      </c>
      <c r="BT44" s="130">
        <f t="shared" si="65"/>
        <v>1</v>
      </c>
      <c r="BU44" s="130" t="b">
        <f t="shared" si="66"/>
        <v>1</v>
      </c>
      <c r="BV44" s="130" t="b">
        <f t="shared" si="67"/>
        <v>1</v>
      </c>
      <c r="BW44" s="130">
        <f t="shared" si="68"/>
        <v>1</v>
      </c>
      <c r="BX44" s="130" t="b">
        <f t="shared" si="69"/>
        <v>1</v>
      </c>
      <c r="BY44" s="130" t="b">
        <f t="shared" si="70"/>
        <v>1</v>
      </c>
      <c r="BZ44" s="130">
        <f t="shared" si="71"/>
        <v>1</v>
      </c>
      <c r="CA44" s="130" t="b">
        <f t="shared" si="72"/>
        <v>1</v>
      </c>
      <c r="CB44" s="130" t="b">
        <f t="shared" si="73"/>
        <v>1</v>
      </c>
      <c r="CC44" s="130">
        <f t="shared" si="74"/>
        <v>1</v>
      </c>
      <c r="CD44" s="130" t="b">
        <f t="shared" si="75"/>
        <v>1</v>
      </c>
      <c r="CE44" s="130" t="b">
        <f t="shared" si="76"/>
        <v>1</v>
      </c>
      <c r="CF44" s="130">
        <f t="shared" si="77"/>
        <v>1</v>
      </c>
      <c r="CG44" s="130" t="b">
        <f t="shared" si="78"/>
        <v>1</v>
      </c>
      <c r="CH44" s="130" t="b">
        <f t="shared" si="79"/>
        <v>1</v>
      </c>
      <c r="CI44" s="130">
        <f t="shared" si="80"/>
        <v>1</v>
      </c>
      <c r="CJ44" s="130" t="b">
        <f t="shared" si="81"/>
        <v>1</v>
      </c>
      <c r="CK44" s="130" t="b">
        <f t="shared" si="82"/>
        <v>1</v>
      </c>
      <c r="CL44" s="130">
        <f t="shared" si="83"/>
        <v>1</v>
      </c>
      <c r="CM44" s="130" t="b">
        <f t="shared" si="84"/>
        <v>1</v>
      </c>
      <c r="CN44" s="130" t="b">
        <f t="shared" si="85"/>
        <v>1</v>
      </c>
      <c r="CO44" s="130">
        <f t="shared" si="86"/>
        <v>1</v>
      </c>
      <c r="CP44" s="130" t="b">
        <f t="shared" si="87"/>
        <v>1</v>
      </c>
      <c r="CQ44" s="130" t="b">
        <f t="shared" si="88"/>
        <v>1</v>
      </c>
      <c r="CR44" s="130">
        <f t="shared" si="89"/>
        <v>1</v>
      </c>
      <c r="CS44" s="130" t="b">
        <f t="shared" si="90"/>
        <v>1</v>
      </c>
      <c r="CT44" s="130" t="b">
        <f t="shared" si="91"/>
        <v>1</v>
      </c>
      <c r="CU44" s="130">
        <f t="shared" si="92"/>
        <v>1</v>
      </c>
      <c r="CV44" s="130" t="b">
        <f t="shared" si="93"/>
        <v>1</v>
      </c>
      <c r="CW44" s="130" t="b">
        <f t="shared" si="94"/>
        <v>1</v>
      </c>
      <c r="CX44" s="130">
        <f t="shared" si="95"/>
        <v>1</v>
      </c>
      <c r="CY44" s="130" t="b">
        <f t="shared" si="96"/>
        <v>1</v>
      </c>
      <c r="CZ44" s="130" t="b">
        <f t="shared" si="97"/>
        <v>1</v>
      </c>
      <c r="DA44" s="130">
        <f t="shared" si="98"/>
        <v>1</v>
      </c>
      <c r="DB44" s="130" t="b">
        <f t="shared" si="99"/>
        <v>1</v>
      </c>
      <c r="DC44" s="130" t="b">
        <f t="shared" si="100"/>
        <v>1</v>
      </c>
      <c r="DD44" s="130">
        <f t="shared" si="101"/>
        <v>1</v>
      </c>
      <c r="DE44" s="130" t="b">
        <f t="shared" si="102"/>
        <v>1</v>
      </c>
      <c r="DF44" s="130" t="b">
        <f t="shared" si="103"/>
        <v>1</v>
      </c>
      <c r="DG44" s="130">
        <f t="shared" si="104"/>
        <v>1</v>
      </c>
      <c r="DH44" s="130" t="b">
        <f t="shared" si="105"/>
        <v>1</v>
      </c>
      <c r="DI44" s="130" t="b">
        <f t="shared" si="106"/>
        <v>1</v>
      </c>
      <c r="DJ44" s="130">
        <f t="shared" si="107"/>
        <v>1</v>
      </c>
      <c r="DK44" s="130" t="b">
        <f t="shared" si="108"/>
        <v>1</v>
      </c>
      <c r="DL44" s="130" t="b">
        <f t="shared" si="109"/>
        <v>1</v>
      </c>
      <c r="DM44" s="130">
        <f t="shared" si="110"/>
        <v>1</v>
      </c>
      <c r="DN44" s="130" t="b">
        <f t="shared" si="111"/>
        <v>1</v>
      </c>
      <c r="DO44" s="130" t="b">
        <f t="shared" si="112"/>
        <v>1</v>
      </c>
      <c r="DP44" s="130">
        <f t="shared" si="113"/>
        <v>1</v>
      </c>
      <c r="DQ44" s="130" t="b">
        <f t="shared" si="114"/>
        <v>1</v>
      </c>
      <c r="DR44" s="130" t="b">
        <f t="shared" si="115"/>
        <v>1</v>
      </c>
      <c r="DS44" s="130">
        <f t="shared" si="116"/>
        <v>1</v>
      </c>
      <c r="DT44" s="130" t="b">
        <f t="shared" si="117"/>
        <v>1</v>
      </c>
      <c r="DU44" s="130" t="b">
        <f t="shared" si="118"/>
        <v>1</v>
      </c>
      <c r="DV44" s="130">
        <f t="shared" si="119"/>
        <v>1</v>
      </c>
      <c r="DW44" s="130" t="b">
        <f t="shared" si="120"/>
        <v>1</v>
      </c>
      <c r="DX44" s="130" t="b">
        <f t="shared" si="59"/>
        <v>1</v>
      </c>
      <c r="IV44" s="169"/>
    </row>
    <row r="45" spans="2:256" ht="15.75" customHeight="1" x14ac:dyDescent="0.2">
      <c r="B45" s="55">
        <v>39</v>
      </c>
      <c r="C45" s="56" t="str">
        <f>IF(ISBLANK(Список!B44),"",IF(Список!K44=0,"Укажите вариант",Список!B44))</f>
        <v/>
      </c>
      <c r="D45" s="126"/>
      <c r="E45" s="142" t="str">
        <f>K!D$34</f>
        <v/>
      </c>
      <c r="F45" s="143"/>
      <c r="G45" s="126"/>
      <c r="H45" s="142" t="str">
        <f>K!G$34</f>
        <v/>
      </c>
      <c r="I45" s="143"/>
      <c r="J45" s="126"/>
      <c r="K45" s="142" t="str">
        <f>K!J$34</f>
        <v/>
      </c>
      <c r="L45" s="143"/>
      <c r="M45" s="126"/>
      <c r="N45" s="142" t="str">
        <f>K!M$34</f>
        <v/>
      </c>
      <c r="O45" s="143"/>
      <c r="P45" s="126"/>
      <c r="Q45" s="142" t="str">
        <f>K!P$34</f>
        <v/>
      </c>
      <c r="R45" s="143"/>
      <c r="S45" s="126"/>
      <c r="T45" s="142" t="str">
        <f>K!S$34</f>
        <v/>
      </c>
      <c r="U45" s="143"/>
      <c r="V45" s="126"/>
      <c r="W45" s="142" t="str">
        <f>K!V$34</f>
        <v/>
      </c>
      <c r="X45" s="143"/>
      <c r="Y45" s="126"/>
      <c r="Z45" s="142" t="str">
        <f>K!Y$34</f>
        <v/>
      </c>
      <c r="AA45" s="143"/>
      <c r="AB45" s="266"/>
      <c r="AC45" s="142" t="str">
        <f>K!AB$34</f>
        <v/>
      </c>
      <c r="AD45" s="143"/>
      <c r="AE45" s="266"/>
      <c r="AF45" s="142" t="str">
        <f>K!AE$34</f>
        <v/>
      </c>
      <c r="AG45" s="143"/>
      <c r="AH45" s="266"/>
      <c r="AI45" s="142" t="str">
        <f>K!AH$34</f>
        <v/>
      </c>
      <c r="AJ45" s="143"/>
      <c r="AK45" s="266"/>
      <c r="AL45" s="142" t="str">
        <f>K!AK$34</f>
        <v/>
      </c>
      <c r="AM45" s="143"/>
      <c r="AN45" s="266"/>
      <c r="AO45" s="142" t="str">
        <f>K!AN$34</f>
        <v/>
      </c>
      <c r="AP45" s="143"/>
      <c r="AQ45" s="266"/>
      <c r="AR45" s="142" t="str">
        <f>K!AQ$34</f>
        <v/>
      </c>
      <c r="AS45" s="143"/>
      <c r="AT45" s="266"/>
      <c r="AU45" s="142" t="str">
        <f>K!AT$34</f>
        <v/>
      </c>
      <c r="AV45" s="143"/>
      <c r="AW45" s="266"/>
      <c r="AX45" s="142" t="str">
        <f>K!AW$34</f>
        <v/>
      </c>
      <c r="AY45" s="143"/>
      <c r="AZ45" s="266"/>
      <c r="BA45" s="142" t="str">
        <f>K!AZ$34</f>
        <v/>
      </c>
      <c r="BB45" s="143"/>
      <c r="BC45" s="266"/>
      <c r="BD45" s="142" t="str">
        <f>K!BC$34</f>
        <v/>
      </c>
      <c r="BE45" s="143"/>
      <c r="BF45" s="266"/>
      <c r="BG45" s="142" t="str">
        <f>K!BF$34</f>
        <v/>
      </c>
      <c r="BH45" s="143"/>
      <c r="BI45" s="174"/>
      <c r="BJ45" s="173" t="str">
        <f>K!BI$34</f>
        <v/>
      </c>
      <c r="BK45" s="174"/>
      <c r="BL45" s="138">
        <f t="shared" si="64"/>
        <v>1</v>
      </c>
      <c r="BM45" s="138" t="b">
        <f t="shared" si="1"/>
        <v>1</v>
      </c>
      <c r="BN45" s="130">
        <f t="shared" si="2"/>
        <v>0</v>
      </c>
      <c r="BO45" s="130">
        <f>IF(AND(BP45=20,Список!K44=1),1,0)</f>
        <v>1</v>
      </c>
      <c r="BP45" s="130">
        <f t="shared" si="60"/>
        <v>20</v>
      </c>
      <c r="BQ45" s="130">
        <f t="shared" si="61"/>
        <v>1</v>
      </c>
      <c r="BR45" s="130" t="b">
        <f t="shared" si="62"/>
        <v>1</v>
      </c>
      <c r="BS45" s="130" t="b">
        <f t="shared" si="63"/>
        <v>1</v>
      </c>
      <c r="BT45" s="130">
        <f t="shared" si="65"/>
        <v>1</v>
      </c>
      <c r="BU45" s="130" t="b">
        <f t="shared" si="66"/>
        <v>1</v>
      </c>
      <c r="BV45" s="130" t="b">
        <f t="shared" si="67"/>
        <v>1</v>
      </c>
      <c r="BW45" s="130">
        <f t="shared" si="68"/>
        <v>1</v>
      </c>
      <c r="BX45" s="130" t="b">
        <f t="shared" si="69"/>
        <v>1</v>
      </c>
      <c r="BY45" s="130" t="b">
        <f t="shared" si="70"/>
        <v>1</v>
      </c>
      <c r="BZ45" s="130">
        <f t="shared" si="71"/>
        <v>1</v>
      </c>
      <c r="CA45" s="130" t="b">
        <f t="shared" si="72"/>
        <v>1</v>
      </c>
      <c r="CB45" s="130" t="b">
        <f t="shared" si="73"/>
        <v>1</v>
      </c>
      <c r="CC45" s="130">
        <f t="shared" si="74"/>
        <v>1</v>
      </c>
      <c r="CD45" s="130" t="b">
        <f t="shared" si="75"/>
        <v>1</v>
      </c>
      <c r="CE45" s="130" t="b">
        <f t="shared" si="76"/>
        <v>1</v>
      </c>
      <c r="CF45" s="130">
        <f t="shared" si="77"/>
        <v>1</v>
      </c>
      <c r="CG45" s="130" t="b">
        <f t="shared" si="78"/>
        <v>1</v>
      </c>
      <c r="CH45" s="130" t="b">
        <f t="shared" si="79"/>
        <v>1</v>
      </c>
      <c r="CI45" s="130">
        <f t="shared" si="80"/>
        <v>1</v>
      </c>
      <c r="CJ45" s="130" t="b">
        <f t="shared" si="81"/>
        <v>1</v>
      </c>
      <c r="CK45" s="130" t="b">
        <f t="shared" si="82"/>
        <v>1</v>
      </c>
      <c r="CL45" s="130">
        <f t="shared" si="83"/>
        <v>1</v>
      </c>
      <c r="CM45" s="130" t="b">
        <f t="shared" si="84"/>
        <v>1</v>
      </c>
      <c r="CN45" s="130" t="b">
        <f t="shared" si="85"/>
        <v>1</v>
      </c>
      <c r="CO45" s="130">
        <f t="shared" si="86"/>
        <v>1</v>
      </c>
      <c r="CP45" s="130" t="b">
        <f t="shared" si="87"/>
        <v>1</v>
      </c>
      <c r="CQ45" s="130" t="b">
        <f t="shared" si="88"/>
        <v>1</v>
      </c>
      <c r="CR45" s="130">
        <f t="shared" si="89"/>
        <v>1</v>
      </c>
      <c r="CS45" s="130" t="b">
        <f t="shared" si="90"/>
        <v>1</v>
      </c>
      <c r="CT45" s="130" t="b">
        <f t="shared" si="91"/>
        <v>1</v>
      </c>
      <c r="CU45" s="130">
        <f t="shared" si="92"/>
        <v>1</v>
      </c>
      <c r="CV45" s="130" t="b">
        <f t="shared" si="93"/>
        <v>1</v>
      </c>
      <c r="CW45" s="130" t="b">
        <f t="shared" si="94"/>
        <v>1</v>
      </c>
      <c r="CX45" s="130">
        <f t="shared" si="95"/>
        <v>1</v>
      </c>
      <c r="CY45" s="130" t="b">
        <f t="shared" si="96"/>
        <v>1</v>
      </c>
      <c r="CZ45" s="130" t="b">
        <f t="shared" si="97"/>
        <v>1</v>
      </c>
      <c r="DA45" s="130">
        <f t="shared" si="98"/>
        <v>1</v>
      </c>
      <c r="DB45" s="130" t="b">
        <f t="shared" si="99"/>
        <v>1</v>
      </c>
      <c r="DC45" s="130" t="b">
        <f t="shared" si="100"/>
        <v>1</v>
      </c>
      <c r="DD45" s="130">
        <f t="shared" si="101"/>
        <v>1</v>
      </c>
      <c r="DE45" s="130" t="b">
        <f t="shared" si="102"/>
        <v>1</v>
      </c>
      <c r="DF45" s="130" t="b">
        <f t="shared" si="103"/>
        <v>1</v>
      </c>
      <c r="DG45" s="130">
        <f t="shared" si="104"/>
        <v>1</v>
      </c>
      <c r="DH45" s="130" t="b">
        <f t="shared" si="105"/>
        <v>1</v>
      </c>
      <c r="DI45" s="130" t="b">
        <f t="shared" si="106"/>
        <v>1</v>
      </c>
      <c r="DJ45" s="130">
        <f t="shared" si="107"/>
        <v>1</v>
      </c>
      <c r="DK45" s="130" t="b">
        <f t="shared" si="108"/>
        <v>1</v>
      </c>
      <c r="DL45" s="130" t="b">
        <f t="shared" si="109"/>
        <v>1</v>
      </c>
      <c r="DM45" s="130">
        <f t="shared" si="110"/>
        <v>1</v>
      </c>
      <c r="DN45" s="130" t="b">
        <f t="shared" si="111"/>
        <v>1</v>
      </c>
      <c r="DO45" s="130" t="b">
        <f t="shared" si="112"/>
        <v>1</v>
      </c>
      <c r="DP45" s="130">
        <f t="shared" si="113"/>
        <v>1</v>
      </c>
      <c r="DQ45" s="130" t="b">
        <f t="shared" si="114"/>
        <v>1</v>
      </c>
      <c r="DR45" s="130" t="b">
        <f t="shared" si="115"/>
        <v>1</v>
      </c>
      <c r="DS45" s="130">
        <f t="shared" si="116"/>
        <v>1</v>
      </c>
      <c r="DT45" s="130" t="b">
        <f t="shared" si="117"/>
        <v>1</v>
      </c>
      <c r="DU45" s="130" t="b">
        <f t="shared" si="118"/>
        <v>1</v>
      </c>
      <c r="DV45" s="130">
        <f t="shared" si="119"/>
        <v>1</v>
      </c>
      <c r="DW45" s="130" t="b">
        <f t="shared" si="120"/>
        <v>1</v>
      </c>
      <c r="DX45" s="130" t="b">
        <f t="shared" si="59"/>
        <v>1</v>
      </c>
      <c r="IV45" s="169"/>
    </row>
    <row r="46" spans="2:256" ht="15.75" customHeight="1" x14ac:dyDescent="0.2">
      <c r="B46" s="64">
        <v>40</v>
      </c>
      <c r="C46" s="27" t="str">
        <f>IF(ISBLANK(Список!B45),"",IF(Список!K45=0,"Укажите вариант",Список!B45))</f>
        <v/>
      </c>
      <c r="D46" s="126"/>
      <c r="E46" s="142" t="str">
        <f>K!D$34</f>
        <v/>
      </c>
      <c r="F46" s="143"/>
      <c r="G46" s="126"/>
      <c r="H46" s="142" t="str">
        <f>K!G$34</f>
        <v/>
      </c>
      <c r="I46" s="143"/>
      <c r="J46" s="126"/>
      <c r="K46" s="142" t="str">
        <f>K!J$34</f>
        <v/>
      </c>
      <c r="L46" s="143"/>
      <c r="M46" s="126"/>
      <c r="N46" s="142" t="str">
        <f>K!M$34</f>
        <v/>
      </c>
      <c r="O46" s="143"/>
      <c r="P46" s="126"/>
      <c r="Q46" s="142" t="str">
        <f>K!P$34</f>
        <v/>
      </c>
      <c r="R46" s="143"/>
      <c r="S46" s="126"/>
      <c r="T46" s="142" t="str">
        <f>K!S$34</f>
        <v/>
      </c>
      <c r="U46" s="143"/>
      <c r="V46" s="126"/>
      <c r="W46" s="142" t="str">
        <f>K!V$34</f>
        <v/>
      </c>
      <c r="X46" s="143"/>
      <c r="Y46" s="126"/>
      <c r="Z46" s="142" t="str">
        <f>K!Y$34</f>
        <v/>
      </c>
      <c r="AA46" s="143"/>
      <c r="AB46" s="266"/>
      <c r="AC46" s="142" t="str">
        <f>K!AB$34</f>
        <v/>
      </c>
      <c r="AD46" s="143"/>
      <c r="AE46" s="266"/>
      <c r="AF46" s="142" t="str">
        <f>K!AE$34</f>
        <v/>
      </c>
      <c r="AG46" s="143"/>
      <c r="AH46" s="266"/>
      <c r="AI46" s="142" t="str">
        <f>K!AH$34</f>
        <v/>
      </c>
      <c r="AJ46" s="143"/>
      <c r="AK46" s="266"/>
      <c r="AL46" s="142" t="str">
        <f>K!AK$34</f>
        <v/>
      </c>
      <c r="AM46" s="143"/>
      <c r="AN46" s="266"/>
      <c r="AO46" s="142" t="str">
        <f>K!AN$34</f>
        <v/>
      </c>
      <c r="AP46" s="143"/>
      <c r="AQ46" s="266"/>
      <c r="AR46" s="142" t="str">
        <f>K!AQ$34</f>
        <v/>
      </c>
      <c r="AS46" s="143"/>
      <c r="AT46" s="266"/>
      <c r="AU46" s="142" t="str">
        <f>K!AT$34</f>
        <v/>
      </c>
      <c r="AV46" s="143"/>
      <c r="AW46" s="266"/>
      <c r="AX46" s="142" t="str">
        <f>K!AW$34</f>
        <v/>
      </c>
      <c r="AY46" s="143"/>
      <c r="AZ46" s="266"/>
      <c r="BA46" s="142" t="str">
        <f>K!AZ$34</f>
        <v/>
      </c>
      <c r="BB46" s="143"/>
      <c r="BC46" s="266"/>
      <c r="BD46" s="142" t="str">
        <f>K!BC$34</f>
        <v/>
      </c>
      <c r="BE46" s="143"/>
      <c r="BF46" s="266"/>
      <c r="BG46" s="142" t="str">
        <f>K!BF$34</f>
        <v/>
      </c>
      <c r="BH46" s="143"/>
      <c r="BI46" s="174"/>
      <c r="BJ46" s="173" t="str">
        <f>K!BI$34</f>
        <v/>
      </c>
      <c r="BK46" s="174"/>
      <c r="BL46" s="138">
        <f t="shared" si="64"/>
        <v>1</v>
      </c>
      <c r="BM46" s="138" t="b">
        <f>AND(BR46:DX46)</f>
        <v>1</v>
      </c>
      <c r="BN46" s="130">
        <f t="shared" si="2"/>
        <v>0</v>
      </c>
      <c r="BO46" s="130">
        <f>IF(AND(BP46=20,Список!K45=1),1,0)</f>
        <v>1</v>
      </c>
      <c r="BP46" s="130">
        <f t="shared" si="60"/>
        <v>20</v>
      </c>
      <c r="BQ46" s="130">
        <f t="shared" si="61"/>
        <v>1</v>
      </c>
      <c r="BR46" s="130" t="b">
        <f t="shared" si="62"/>
        <v>1</v>
      </c>
      <c r="BS46" s="130" t="b">
        <f t="shared" si="63"/>
        <v>1</v>
      </c>
      <c r="BT46" s="130">
        <f t="shared" si="65"/>
        <v>1</v>
      </c>
      <c r="BU46" s="130" t="b">
        <f t="shared" si="66"/>
        <v>1</v>
      </c>
      <c r="BV46" s="130" t="b">
        <f t="shared" si="67"/>
        <v>1</v>
      </c>
      <c r="BW46" s="130">
        <f t="shared" si="68"/>
        <v>1</v>
      </c>
      <c r="BX46" s="130" t="b">
        <f t="shared" si="69"/>
        <v>1</v>
      </c>
      <c r="BY46" s="130" t="b">
        <f t="shared" si="70"/>
        <v>1</v>
      </c>
      <c r="BZ46" s="130">
        <f t="shared" si="71"/>
        <v>1</v>
      </c>
      <c r="CA46" s="130" t="b">
        <f t="shared" si="72"/>
        <v>1</v>
      </c>
      <c r="CB46" s="130" t="b">
        <f t="shared" si="73"/>
        <v>1</v>
      </c>
      <c r="CC46" s="130">
        <f t="shared" si="74"/>
        <v>1</v>
      </c>
      <c r="CD46" s="130" t="b">
        <f t="shared" si="75"/>
        <v>1</v>
      </c>
      <c r="CE46" s="130" t="b">
        <f t="shared" si="76"/>
        <v>1</v>
      </c>
      <c r="CF46" s="130">
        <f t="shared" si="77"/>
        <v>1</v>
      </c>
      <c r="CG46" s="130" t="b">
        <f t="shared" si="78"/>
        <v>1</v>
      </c>
      <c r="CH46" s="130" t="b">
        <f t="shared" si="79"/>
        <v>1</v>
      </c>
      <c r="CI46" s="130">
        <f t="shared" si="80"/>
        <v>1</v>
      </c>
      <c r="CJ46" s="130" t="b">
        <f t="shared" si="81"/>
        <v>1</v>
      </c>
      <c r="CK46" s="130" t="b">
        <f t="shared" si="82"/>
        <v>1</v>
      </c>
      <c r="CL46" s="130">
        <f t="shared" si="83"/>
        <v>1</v>
      </c>
      <c r="CM46" s="130" t="b">
        <f t="shared" si="84"/>
        <v>1</v>
      </c>
      <c r="CN46" s="130" t="b">
        <f t="shared" si="85"/>
        <v>1</v>
      </c>
      <c r="CO46" s="130">
        <f t="shared" si="86"/>
        <v>1</v>
      </c>
      <c r="CP46" s="130" t="b">
        <f t="shared" si="87"/>
        <v>1</v>
      </c>
      <c r="CQ46" s="130" t="b">
        <f t="shared" si="88"/>
        <v>1</v>
      </c>
      <c r="CR46" s="130">
        <f t="shared" si="89"/>
        <v>1</v>
      </c>
      <c r="CS46" s="130" t="b">
        <f t="shared" si="90"/>
        <v>1</v>
      </c>
      <c r="CT46" s="130" t="b">
        <f t="shared" si="91"/>
        <v>1</v>
      </c>
      <c r="CU46" s="130">
        <f t="shared" si="92"/>
        <v>1</v>
      </c>
      <c r="CV46" s="130" t="b">
        <f t="shared" si="93"/>
        <v>1</v>
      </c>
      <c r="CW46" s="130" t="b">
        <f t="shared" si="94"/>
        <v>1</v>
      </c>
      <c r="CX46" s="130">
        <f t="shared" si="95"/>
        <v>1</v>
      </c>
      <c r="CY46" s="130" t="b">
        <f t="shared" si="96"/>
        <v>1</v>
      </c>
      <c r="CZ46" s="130" t="b">
        <f t="shared" si="97"/>
        <v>1</v>
      </c>
      <c r="DA46" s="130">
        <f t="shared" si="98"/>
        <v>1</v>
      </c>
      <c r="DB46" s="130" t="b">
        <f t="shared" si="99"/>
        <v>1</v>
      </c>
      <c r="DC46" s="130" t="b">
        <f t="shared" si="100"/>
        <v>1</v>
      </c>
      <c r="DD46" s="130">
        <f t="shared" si="101"/>
        <v>1</v>
      </c>
      <c r="DE46" s="130" t="b">
        <f t="shared" si="102"/>
        <v>1</v>
      </c>
      <c r="DF46" s="130" t="b">
        <f t="shared" si="103"/>
        <v>1</v>
      </c>
      <c r="DG46" s="130">
        <f t="shared" si="104"/>
        <v>1</v>
      </c>
      <c r="DH46" s="130" t="b">
        <f t="shared" si="105"/>
        <v>1</v>
      </c>
      <c r="DI46" s="130" t="b">
        <f t="shared" si="106"/>
        <v>1</v>
      </c>
      <c r="DJ46" s="130">
        <f t="shared" si="107"/>
        <v>1</v>
      </c>
      <c r="DK46" s="130" t="b">
        <f t="shared" si="108"/>
        <v>1</v>
      </c>
      <c r="DL46" s="130" t="b">
        <f t="shared" si="109"/>
        <v>1</v>
      </c>
      <c r="DM46" s="130">
        <f t="shared" si="110"/>
        <v>1</v>
      </c>
      <c r="DN46" s="130" t="b">
        <f t="shared" si="111"/>
        <v>1</v>
      </c>
      <c r="DO46" s="130" t="b">
        <f t="shared" si="112"/>
        <v>1</v>
      </c>
      <c r="DP46" s="130">
        <f t="shared" si="113"/>
        <v>1</v>
      </c>
      <c r="DQ46" s="130" t="b">
        <f t="shared" si="114"/>
        <v>1</v>
      </c>
      <c r="DR46" s="130" t="b">
        <f t="shared" si="115"/>
        <v>1</v>
      </c>
      <c r="DS46" s="130">
        <f t="shared" si="116"/>
        <v>1</v>
      </c>
      <c r="DT46" s="130" t="b">
        <f t="shared" si="117"/>
        <v>1</v>
      </c>
      <c r="DU46" s="130" t="b">
        <f t="shared" si="118"/>
        <v>1</v>
      </c>
      <c r="DV46" s="130">
        <f t="shared" si="119"/>
        <v>1</v>
      </c>
      <c r="DW46" s="130" t="b">
        <f t="shared" si="120"/>
        <v>1</v>
      </c>
      <c r="DX46" s="130" t="b">
        <f t="shared" si="59"/>
        <v>1</v>
      </c>
      <c r="IV46" s="169"/>
    </row>
    <row r="47" spans="2:256" ht="14.25" hidden="1" customHeight="1" x14ac:dyDescent="0.2">
      <c r="BQ47" s="130">
        <f>IF(служ!C17="нет",0,1)</f>
        <v>1</v>
      </c>
      <c r="BT47" s="130">
        <f>IF(служ!D17="нет",0,1)</f>
        <v>1</v>
      </c>
      <c r="BW47" s="130">
        <f>IF(служ!E17="нет",0,1)</f>
        <v>1</v>
      </c>
      <c r="BZ47" s="130">
        <f>IF(служ!F17="нет",0,1)</f>
        <v>1</v>
      </c>
      <c r="CC47" s="130">
        <f>IF(служ!G17="нет",0,1)</f>
        <v>1</v>
      </c>
      <c r="CF47" s="130">
        <f>IF(служ!H17="нет",0,1)</f>
        <v>1</v>
      </c>
      <c r="CI47" s="130">
        <f>IF(служ!I17="нет",0,1)</f>
        <v>1</v>
      </c>
      <c r="CL47" s="130">
        <f>IF(служ!J17="нет",0,1)</f>
        <v>1</v>
      </c>
      <c r="CO47" s="130">
        <f>IF(служ!K17="нет",0,1)</f>
        <v>0</v>
      </c>
      <c r="CR47" s="130">
        <f>IF(служ!L17="нет",0,1)</f>
        <v>0</v>
      </c>
      <c r="CU47" s="130">
        <f>IF(служ!C20="нет",0,1)</f>
        <v>0</v>
      </c>
      <c r="CX47" s="130">
        <f>IF(служ!D20="нет",0,1)</f>
        <v>0</v>
      </c>
      <c r="DA47" s="130">
        <f>IF(служ!E20="нет",0,1)</f>
        <v>0</v>
      </c>
      <c r="DD47" s="130">
        <f>IF(служ!F20="нет",0,1)</f>
        <v>0</v>
      </c>
      <c r="DG47" s="130">
        <f>IF(служ!G20="нет",0,1)</f>
        <v>0</v>
      </c>
      <c r="DJ47" s="130">
        <f>IF(служ!H20="нет",0,1)</f>
        <v>0</v>
      </c>
      <c r="DM47" s="130">
        <f>IF(служ!I20="нет",0,1)</f>
        <v>0</v>
      </c>
      <c r="DP47" s="130">
        <f>IF(служ!J20="нет",0,1)</f>
        <v>0</v>
      </c>
      <c r="DS47" s="130">
        <f>IF(служ!K20="нет",0,1)</f>
        <v>0</v>
      </c>
      <c r="DV47" s="130">
        <f>IF(служ!L20="нет",0,1)</f>
        <v>0</v>
      </c>
    </row>
    <row r="48" spans="2:256" ht="24.75" hidden="1" customHeight="1" x14ac:dyDescent="0.25">
      <c r="B48" s="35"/>
      <c r="C48" s="35"/>
      <c r="D48" s="21">
        <f>COUNTIF(D7:D46,"нет")</f>
        <v>3</v>
      </c>
      <c r="G48" s="21">
        <f>COUNTIF(G7:G46,"нет")</f>
        <v>0</v>
      </c>
      <c r="J48" s="21">
        <f>COUNTIF(J7:J46,"нет")</f>
        <v>2</v>
      </c>
      <c r="M48" s="21">
        <f>COUNTIF(M7:M46,"нет")</f>
        <v>0</v>
      </c>
      <c r="P48" s="21">
        <f>COUNTIF(P7:P46,"нет")</f>
        <v>1</v>
      </c>
      <c r="S48" s="21">
        <f>COUNTIF(S7:S46,"нет")</f>
        <v>0</v>
      </c>
      <c r="V48" s="21">
        <f>COUNTIF(V7:V46,"нет")</f>
        <v>2</v>
      </c>
      <c r="Y48" s="21">
        <f>COUNTIF(Y7:Y46,"нет")</f>
        <v>7</v>
      </c>
      <c r="AB48" s="21">
        <f>COUNTIF(AB7:AB46,"нет")</f>
        <v>0</v>
      </c>
      <c r="AE48" s="21">
        <f>COUNTIF(AE7:AE46,"нет")</f>
        <v>0</v>
      </c>
      <c r="AH48" s="21">
        <f>COUNTIF(AH7:AH46,"нет")</f>
        <v>0</v>
      </c>
      <c r="AK48" s="21">
        <f>COUNTIF(AK7:AK46,"нет")</f>
        <v>0</v>
      </c>
      <c r="AN48" s="21">
        <f>COUNTIF(AN7:AN46,"нет")</f>
        <v>0</v>
      </c>
      <c r="AQ48" s="21">
        <f>COUNTIF(AQ7:AQ46,"нет")</f>
        <v>0</v>
      </c>
      <c r="AT48" s="21">
        <f>COUNTIF(AT7:AT46,"нет")</f>
        <v>0</v>
      </c>
      <c r="AW48" s="21">
        <f>COUNTIF(AW7:AW46,"нет")</f>
        <v>0</v>
      </c>
      <c r="AZ48" s="21">
        <f>COUNTIF(AZ7:AZ46,"нет")</f>
        <v>0</v>
      </c>
      <c r="BC48" s="21">
        <f>COUNTIF(BC7:BC46,"нет")</f>
        <v>0</v>
      </c>
    </row>
    <row r="49" spans="4:65" hidden="1" x14ac:dyDescent="0.2">
      <c r="D49" s="21" t="str">
        <f t="shared" ref="D49:D88" si="121">D7</f>
        <v>нет</v>
      </c>
      <c r="G49" s="21">
        <f t="shared" ref="G49:G88" si="122">G7</f>
        <v>450</v>
      </c>
      <c r="J49" s="21">
        <f t="shared" ref="J49:J88" si="123">J7</f>
        <v>36</v>
      </c>
      <c r="M49" s="21">
        <f t="shared" ref="M49:M88" si="124">M7</f>
        <v>8</v>
      </c>
      <c r="P49" s="21">
        <f t="shared" ref="P49:P88" si="125">P7</f>
        <v>-3.3</v>
      </c>
      <c r="S49" s="21">
        <f t="shared" ref="S49:S88" si="126">S7</f>
        <v>39</v>
      </c>
      <c r="V49" s="21">
        <f t="shared" ref="V49:V88" si="127">V7</f>
        <v>20</v>
      </c>
      <c r="Y49" s="21" t="str">
        <f t="shared" ref="Y49:Y88" si="128">Y7</f>
        <v>нет</v>
      </c>
      <c r="AB49" s="21">
        <f t="shared" ref="AB49:AB88" si="129">AB7</f>
        <v>0</v>
      </c>
      <c r="AE49" s="21">
        <f t="shared" ref="AE49:AE88" si="130">AE7</f>
        <v>0</v>
      </c>
      <c r="AH49" s="21">
        <f t="shared" ref="AH49:AH88" si="131">AH7</f>
        <v>0</v>
      </c>
      <c r="AK49" s="21">
        <f t="shared" ref="AK49:AK88" si="132">AK7</f>
        <v>0</v>
      </c>
      <c r="AN49" s="21">
        <f t="shared" ref="AN49:AN88" si="133">AN7</f>
        <v>0</v>
      </c>
      <c r="AQ49" s="21">
        <f t="shared" ref="AQ49:AQ88" si="134">AQ7</f>
        <v>0</v>
      </c>
      <c r="AT49" s="21">
        <f t="shared" ref="AT49:AT88" si="135">AT7</f>
        <v>0</v>
      </c>
      <c r="AW49" s="21">
        <f t="shared" ref="AW49:AW88" si="136">AW7</f>
        <v>0</v>
      </c>
      <c r="AZ49" s="21">
        <f t="shared" ref="AZ49:AZ88" si="137">AZ7</f>
        <v>0</v>
      </c>
      <c r="BC49" s="21">
        <f t="shared" ref="BC49:BC88" si="138">BC7</f>
        <v>0</v>
      </c>
      <c r="BF49" s="21">
        <f t="shared" ref="BF49:BF88" si="139">BF7</f>
        <v>0</v>
      </c>
      <c r="BI49" s="21">
        <f t="shared" ref="BI49:BI88" si="140">BI7</f>
        <v>0</v>
      </c>
      <c r="BL49" s="130"/>
      <c r="BM49" s="130"/>
    </row>
    <row r="50" spans="4:65" hidden="1" x14ac:dyDescent="0.2">
      <c r="D50" s="21">
        <f t="shared" si="121"/>
        <v>2.12</v>
      </c>
      <c r="G50" s="21">
        <f t="shared" si="122"/>
        <v>450</v>
      </c>
      <c r="J50" s="21">
        <f t="shared" si="123"/>
        <v>36</v>
      </c>
      <c r="M50" s="21">
        <f t="shared" si="124"/>
        <v>-50</v>
      </c>
      <c r="P50" s="21">
        <f t="shared" si="125"/>
        <v>-11.1</v>
      </c>
      <c r="S50" s="21">
        <f t="shared" si="126"/>
        <v>39</v>
      </c>
      <c r="V50" s="21">
        <f t="shared" si="127"/>
        <v>20</v>
      </c>
      <c r="Y50" s="21">
        <f t="shared" si="128"/>
        <v>25</v>
      </c>
      <c r="AB50" s="21">
        <f t="shared" si="129"/>
        <v>0</v>
      </c>
      <c r="AE50" s="21">
        <f t="shared" si="130"/>
        <v>0</v>
      </c>
      <c r="AH50" s="21">
        <f t="shared" si="131"/>
        <v>0</v>
      </c>
      <c r="AK50" s="21">
        <f t="shared" si="132"/>
        <v>0</v>
      </c>
      <c r="AN50" s="21">
        <f t="shared" si="133"/>
        <v>0</v>
      </c>
      <c r="AQ50" s="21">
        <f t="shared" si="134"/>
        <v>0</v>
      </c>
      <c r="AT50" s="21">
        <f t="shared" si="135"/>
        <v>0</v>
      </c>
      <c r="AW50" s="21">
        <f t="shared" si="136"/>
        <v>0</v>
      </c>
      <c r="AZ50" s="21">
        <f t="shared" si="137"/>
        <v>0</v>
      </c>
      <c r="BC50" s="21">
        <f t="shared" si="138"/>
        <v>0</v>
      </c>
      <c r="BF50" s="21">
        <f t="shared" si="139"/>
        <v>0</v>
      </c>
      <c r="BI50" s="21">
        <f t="shared" si="140"/>
        <v>0</v>
      </c>
      <c r="BL50" s="130"/>
      <c r="BM50" s="130"/>
    </row>
    <row r="51" spans="4:65" hidden="1" x14ac:dyDescent="0.2">
      <c r="D51" s="21">
        <f t="shared" si="121"/>
        <v>7.5</v>
      </c>
      <c r="G51" s="21">
        <f t="shared" si="122"/>
        <v>450</v>
      </c>
      <c r="J51" s="21">
        <f t="shared" si="123"/>
        <v>36</v>
      </c>
      <c r="M51" s="21">
        <f t="shared" si="124"/>
        <v>-50</v>
      </c>
      <c r="P51" s="21" t="str">
        <f t="shared" si="125"/>
        <v>нет</v>
      </c>
      <c r="S51" s="21">
        <f t="shared" si="126"/>
        <v>39</v>
      </c>
      <c r="V51" s="21" t="str">
        <f t="shared" si="127"/>
        <v>нет</v>
      </c>
      <c r="Y51" s="21" t="str">
        <f t="shared" si="128"/>
        <v>нет</v>
      </c>
      <c r="AB51" s="21">
        <f t="shared" si="129"/>
        <v>0</v>
      </c>
      <c r="AE51" s="21">
        <f t="shared" si="130"/>
        <v>0</v>
      </c>
      <c r="AH51" s="21">
        <f t="shared" si="131"/>
        <v>0</v>
      </c>
      <c r="AK51" s="21">
        <f t="shared" si="132"/>
        <v>0</v>
      </c>
      <c r="AN51" s="21">
        <f t="shared" si="133"/>
        <v>0</v>
      </c>
      <c r="AQ51" s="21">
        <f t="shared" si="134"/>
        <v>0</v>
      </c>
      <c r="AT51" s="21">
        <f t="shared" si="135"/>
        <v>0</v>
      </c>
      <c r="AW51" s="21">
        <f t="shared" si="136"/>
        <v>0</v>
      </c>
      <c r="AZ51" s="21">
        <f t="shared" si="137"/>
        <v>0</v>
      </c>
      <c r="BC51" s="21">
        <f t="shared" si="138"/>
        <v>0</v>
      </c>
      <c r="BF51" s="21">
        <f t="shared" si="139"/>
        <v>0</v>
      </c>
      <c r="BI51" s="21">
        <f t="shared" si="140"/>
        <v>0</v>
      </c>
      <c r="BL51" s="130"/>
      <c r="BM51" s="130"/>
    </row>
    <row r="52" spans="4:65" hidden="1" x14ac:dyDescent="0.2">
      <c r="D52" s="21">
        <f t="shared" si="121"/>
        <v>-8.8800000000000008</v>
      </c>
      <c r="G52" s="21">
        <f t="shared" si="122"/>
        <v>450</v>
      </c>
      <c r="J52" s="21">
        <f t="shared" si="123"/>
        <v>36</v>
      </c>
      <c r="M52" s="21">
        <f t="shared" si="124"/>
        <v>-50</v>
      </c>
      <c r="P52" s="21">
        <f t="shared" si="125"/>
        <v>-11.1</v>
      </c>
      <c r="S52" s="21">
        <f t="shared" si="126"/>
        <v>39</v>
      </c>
      <c r="V52" s="21">
        <f t="shared" si="127"/>
        <v>20</v>
      </c>
      <c r="Y52" s="21" t="str">
        <f t="shared" si="128"/>
        <v>нет</v>
      </c>
      <c r="AB52" s="21">
        <f t="shared" si="129"/>
        <v>0</v>
      </c>
      <c r="AE52" s="21">
        <f t="shared" si="130"/>
        <v>0</v>
      </c>
      <c r="AH52" s="21">
        <f t="shared" si="131"/>
        <v>0</v>
      </c>
      <c r="AK52" s="21">
        <f t="shared" si="132"/>
        <v>0</v>
      </c>
      <c r="AN52" s="21">
        <f t="shared" si="133"/>
        <v>0</v>
      </c>
      <c r="AQ52" s="21">
        <f t="shared" si="134"/>
        <v>0</v>
      </c>
      <c r="AT52" s="21">
        <f t="shared" si="135"/>
        <v>0</v>
      </c>
      <c r="AW52" s="21">
        <f t="shared" si="136"/>
        <v>0</v>
      </c>
      <c r="AZ52" s="21">
        <f t="shared" si="137"/>
        <v>0</v>
      </c>
      <c r="BC52" s="21">
        <f t="shared" si="138"/>
        <v>0</v>
      </c>
      <c r="BF52" s="21">
        <f t="shared" si="139"/>
        <v>0</v>
      </c>
      <c r="BI52" s="21">
        <f t="shared" si="140"/>
        <v>0</v>
      </c>
      <c r="BL52" s="130"/>
      <c r="BM52" s="130"/>
    </row>
    <row r="53" spans="4:65" hidden="1" x14ac:dyDescent="0.2">
      <c r="D53" s="21">
        <f t="shared" si="121"/>
        <v>-8.8800000000000008</v>
      </c>
      <c r="G53" s="21">
        <f t="shared" si="122"/>
        <v>450</v>
      </c>
      <c r="J53" s="21">
        <f t="shared" si="123"/>
        <v>36</v>
      </c>
      <c r="M53" s="21">
        <f t="shared" si="124"/>
        <v>-50</v>
      </c>
      <c r="P53" s="21">
        <f t="shared" si="125"/>
        <v>-11.1</v>
      </c>
      <c r="S53" s="21">
        <f t="shared" si="126"/>
        <v>39</v>
      </c>
      <c r="V53" s="21">
        <f t="shared" si="127"/>
        <v>20</v>
      </c>
      <c r="Y53" s="21">
        <f t="shared" si="128"/>
        <v>46</v>
      </c>
      <c r="AB53" s="21">
        <f t="shared" si="129"/>
        <v>0</v>
      </c>
      <c r="AE53" s="21">
        <f t="shared" si="130"/>
        <v>0</v>
      </c>
      <c r="AH53" s="21">
        <f t="shared" si="131"/>
        <v>0</v>
      </c>
      <c r="AK53" s="21">
        <f t="shared" si="132"/>
        <v>0</v>
      </c>
      <c r="AN53" s="21">
        <f t="shared" si="133"/>
        <v>0</v>
      </c>
      <c r="AQ53" s="21">
        <f t="shared" si="134"/>
        <v>0</v>
      </c>
      <c r="AT53" s="21">
        <f t="shared" si="135"/>
        <v>0</v>
      </c>
      <c r="AW53" s="21">
        <f t="shared" si="136"/>
        <v>0</v>
      </c>
      <c r="AZ53" s="21">
        <f t="shared" si="137"/>
        <v>0</v>
      </c>
      <c r="BC53" s="21">
        <f t="shared" si="138"/>
        <v>0</v>
      </c>
      <c r="BF53" s="21">
        <f t="shared" si="139"/>
        <v>0</v>
      </c>
      <c r="BI53" s="21">
        <f t="shared" si="140"/>
        <v>0</v>
      </c>
      <c r="BL53" s="130"/>
      <c r="BM53" s="130"/>
    </row>
    <row r="54" spans="4:65" hidden="1" x14ac:dyDescent="0.2">
      <c r="D54" s="21">
        <f t="shared" si="121"/>
        <v>-8.8800000000000008</v>
      </c>
      <c r="G54" s="21">
        <f t="shared" si="122"/>
        <v>450</v>
      </c>
      <c r="J54" s="21" t="str">
        <f t="shared" si="123"/>
        <v>нет</v>
      </c>
      <c r="M54" s="21">
        <f t="shared" si="124"/>
        <v>-50</v>
      </c>
      <c r="P54" s="21">
        <f t="shared" si="125"/>
        <v>-11.1</v>
      </c>
      <c r="S54" s="21">
        <f t="shared" si="126"/>
        <v>39</v>
      </c>
      <c r="V54" s="21">
        <f t="shared" si="127"/>
        <v>25</v>
      </c>
      <c r="Y54" s="21" t="str">
        <f t="shared" si="128"/>
        <v>нет</v>
      </c>
      <c r="AB54" s="21">
        <f t="shared" si="129"/>
        <v>0</v>
      </c>
      <c r="AE54" s="21">
        <f t="shared" si="130"/>
        <v>0</v>
      </c>
      <c r="AH54" s="21">
        <f t="shared" si="131"/>
        <v>0</v>
      </c>
      <c r="AK54" s="21">
        <f t="shared" si="132"/>
        <v>0</v>
      </c>
      <c r="AN54" s="21">
        <f t="shared" si="133"/>
        <v>0</v>
      </c>
      <c r="AQ54" s="21">
        <f t="shared" si="134"/>
        <v>0</v>
      </c>
      <c r="AT54" s="21">
        <f t="shared" si="135"/>
        <v>0</v>
      </c>
      <c r="AW54" s="21">
        <f t="shared" si="136"/>
        <v>0</v>
      </c>
      <c r="AZ54" s="21">
        <f t="shared" si="137"/>
        <v>0</v>
      </c>
      <c r="BC54" s="21">
        <f t="shared" si="138"/>
        <v>0</v>
      </c>
      <c r="BF54" s="21">
        <f t="shared" si="139"/>
        <v>0</v>
      </c>
      <c r="BI54" s="21">
        <f t="shared" si="140"/>
        <v>0</v>
      </c>
      <c r="BL54" s="130"/>
      <c r="BM54" s="130"/>
    </row>
    <row r="55" spans="4:65" hidden="1" x14ac:dyDescent="0.2">
      <c r="D55" s="21">
        <f t="shared" si="121"/>
        <v>-3.45</v>
      </c>
      <c r="G55" s="21">
        <f>G13</f>
        <v>615</v>
      </c>
      <c r="J55" s="21">
        <f t="shared" si="123"/>
        <v>42</v>
      </c>
      <c r="M55" s="21">
        <f t="shared" si="124"/>
        <v>-100</v>
      </c>
      <c r="P55" s="21">
        <f t="shared" si="125"/>
        <v>-17.7</v>
      </c>
      <c r="S55" s="21">
        <f t="shared" si="126"/>
        <v>41</v>
      </c>
      <c r="V55" s="21">
        <f t="shared" si="127"/>
        <v>20</v>
      </c>
      <c r="Y55" s="21">
        <f t="shared" si="128"/>
        <v>28</v>
      </c>
      <c r="AB55" s="21">
        <f t="shared" si="129"/>
        <v>0</v>
      </c>
      <c r="AE55" s="21">
        <f t="shared" si="130"/>
        <v>0</v>
      </c>
      <c r="AH55" s="21">
        <f t="shared" si="131"/>
        <v>0</v>
      </c>
      <c r="AK55" s="21">
        <f t="shared" si="132"/>
        <v>0</v>
      </c>
      <c r="AN55" s="21">
        <f t="shared" si="133"/>
        <v>0</v>
      </c>
      <c r="AQ55" s="21">
        <f t="shared" si="134"/>
        <v>0</v>
      </c>
      <c r="AT55" s="21">
        <f t="shared" si="135"/>
        <v>0</v>
      </c>
      <c r="AW55" s="21">
        <f t="shared" si="136"/>
        <v>0</v>
      </c>
      <c r="AZ55" s="21">
        <f t="shared" si="137"/>
        <v>0</v>
      </c>
      <c r="BC55" s="21">
        <f t="shared" si="138"/>
        <v>0</v>
      </c>
      <c r="BF55" s="21">
        <f t="shared" si="139"/>
        <v>0</v>
      </c>
      <c r="BI55" s="21">
        <f t="shared" si="140"/>
        <v>0</v>
      </c>
      <c r="BL55" s="130"/>
      <c r="BM55" s="130"/>
    </row>
    <row r="56" spans="4:65" ht="14.25" hidden="1" customHeight="1" x14ac:dyDescent="0.2">
      <c r="D56" s="21" t="str">
        <f>D14</f>
        <v>нет</v>
      </c>
      <c r="G56" s="21">
        <f t="shared" si="122"/>
        <v>615</v>
      </c>
      <c r="J56" s="21">
        <f t="shared" si="123"/>
        <v>42</v>
      </c>
      <c r="M56" s="21">
        <f t="shared" si="124"/>
        <v>18</v>
      </c>
      <c r="P56" s="21">
        <f t="shared" si="125"/>
        <v>7.67</v>
      </c>
      <c r="S56" s="21">
        <f t="shared" si="126"/>
        <v>41</v>
      </c>
      <c r="V56" s="21">
        <f t="shared" si="127"/>
        <v>25</v>
      </c>
      <c r="Y56" s="21" t="str">
        <f t="shared" si="128"/>
        <v>нет</v>
      </c>
      <c r="AB56" s="21">
        <f t="shared" si="129"/>
        <v>0</v>
      </c>
      <c r="AE56" s="21">
        <f t="shared" si="130"/>
        <v>0</v>
      </c>
      <c r="AH56" s="21">
        <f t="shared" si="131"/>
        <v>0</v>
      </c>
      <c r="AK56" s="21">
        <f t="shared" si="132"/>
        <v>0</v>
      </c>
      <c r="AN56" s="21">
        <f t="shared" si="133"/>
        <v>0</v>
      </c>
      <c r="AQ56" s="21">
        <f t="shared" si="134"/>
        <v>0</v>
      </c>
      <c r="AT56" s="21">
        <f t="shared" si="135"/>
        <v>0</v>
      </c>
      <c r="AW56" s="21">
        <f t="shared" si="136"/>
        <v>0</v>
      </c>
      <c r="AZ56" s="21">
        <f t="shared" si="137"/>
        <v>0</v>
      </c>
      <c r="BC56" s="21">
        <f t="shared" si="138"/>
        <v>0</v>
      </c>
      <c r="BF56" s="21">
        <f t="shared" si="139"/>
        <v>0</v>
      </c>
      <c r="BI56" s="21">
        <f t="shared" si="140"/>
        <v>0</v>
      </c>
      <c r="BL56" s="130"/>
      <c r="BM56" s="130"/>
    </row>
    <row r="57" spans="4:65" hidden="1" x14ac:dyDescent="0.2">
      <c r="D57" s="21">
        <f>D15</f>
        <v>-5.88</v>
      </c>
      <c r="G57" s="21">
        <f t="shared" si="122"/>
        <v>500</v>
      </c>
      <c r="J57" s="21">
        <f t="shared" si="123"/>
        <v>36</v>
      </c>
      <c r="M57" s="21">
        <f t="shared" si="124"/>
        <v>-50</v>
      </c>
      <c r="P57" s="21">
        <f t="shared" si="125"/>
        <v>-3.3</v>
      </c>
      <c r="S57" s="21">
        <f t="shared" si="126"/>
        <v>39</v>
      </c>
      <c r="V57" s="21">
        <f t="shared" si="127"/>
        <v>20</v>
      </c>
      <c r="Y57" s="21">
        <f t="shared" si="128"/>
        <v>5</v>
      </c>
      <c r="AB57" s="21">
        <f t="shared" si="129"/>
        <v>0</v>
      </c>
      <c r="AE57" s="21">
        <f t="shared" si="130"/>
        <v>0</v>
      </c>
      <c r="AH57" s="21">
        <f t="shared" si="131"/>
        <v>0</v>
      </c>
      <c r="AK57" s="21">
        <f t="shared" si="132"/>
        <v>0</v>
      </c>
      <c r="AN57" s="21">
        <f t="shared" si="133"/>
        <v>0</v>
      </c>
      <c r="AQ57" s="21">
        <f t="shared" si="134"/>
        <v>0</v>
      </c>
      <c r="AT57" s="21">
        <f t="shared" si="135"/>
        <v>0</v>
      </c>
      <c r="AW57" s="21">
        <f t="shared" si="136"/>
        <v>0</v>
      </c>
      <c r="AZ57" s="21">
        <f t="shared" si="137"/>
        <v>0</v>
      </c>
      <c r="BC57" s="21">
        <f t="shared" si="138"/>
        <v>0</v>
      </c>
      <c r="BF57" s="21">
        <f t="shared" si="139"/>
        <v>0</v>
      </c>
      <c r="BI57" s="21">
        <f t="shared" si="140"/>
        <v>0</v>
      </c>
      <c r="BL57" s="130"/>
      <c r="BM57" s="130"/>
    </row>
    <row r="58" spans="4:65" hidden="1" x14ac:dyDescent="0.2">
      <c r="D58" s="21">
        <f t="shared" si="121"/>
        <v>-5.55</v>
      </c>
      <c r="G58" s="21">
        <f>G16</f>
        <v>220</v>
      </c>
      <c r="J58" s="21">
        <f t="shared" si="123"/>
        <v>42</v>
      </c>
      <c r="M58" s="21">
        <f t="shared" si="124"/>
        <v>-100</v>
      </c>
      <c r="P58" s="21">
        <f t="shared" si="125"/>
        <v>-17.7</v>
      </c>
      <c r="S58" s="21">
        <f t="shared" si="126"/>
        <v>41</v>
      </c>
      <c r="V58" s="21">
        <f t="shared" si="127"/>
        <v>1000</v>
      </c>
      <c r="Y58" s="21" t="str">
        <f t="shared" si="128"/>
        <v>нет</v>
      </c>
      <c r="AB58" s="21">
        <f t="shared" si="129"/>
        <v>0</v>
      </c>
      <c r="AE58" s="21">
        <f t="shared" si="130"/>
        <v>0</v>
      </c>
      <c r="AH58" s="21">
        <f t="shared" si="131"/>
        <v>0</v>
      </c>
      <c r="AK58" s="21">
        <f t="shared" si="132"/>
        <v>0</v>
      </c>
      <c r="AN58" s="21">
        <f t="shared" si="133"/>
        <v>0</v>
      </c>
      <c r="AQ58" s="21">
        <f t="shared" si="134"/>
        <v>0</v>
      </c>
      <c r="AT58" s="21">
        <f t="shared" si="135"/>
        <v>0</v>
      </c>
      <c r="AW58" s="21">
        <f t="shared" si="136"/>
        <v>0</v>
      </c>
      <c r="AZ58" s="21">
        <f t="shared" si="137"/>
        <v>0</v>
      </c>
      <c r="BC58" s="21">
        <f t="shared" si="138"/>
        <v>0</v>
      </c>
      <c r="BF58" s="21">
        <f t="shared" si="139"/>
        <v>0</v>
      </c>
      <c r="BI58" s="21">
        <f t="shared" si="140"/>
        <v>0</v>
      </c>
      <c r="BL58" s="130"/>
      <c r="BM58" s="130"/>
    </row>
    <row r="59" spans="4:65" hidden="1" x14ac:dyDescent="0.2">
      <c r="D59" s="21">
        <f t="shared" si="121"/>
        <v>14.05</v>
      </c>
      <c r="G59" s="21">
        <f t="shared" si="122"/>
        <v>615</v>
      </c>
      <c r="J59" s="21">
        <f t="shared" si="123"/>
        <v>42</v>
      </c>
      <c r="M59" s="21">
        <f t="shared" si="124"/>
        <v>-100</v>
      </c>
      <c r="P59" s="21">
        <f t="shared" si="125"/>
        <v>13.9</v>
      </c>
      <c r="S59" s="21">
        <f t="shared" si="126"/>
        <v>41</v>
      </c>
      <c r="V59" s="21" t="str">
        <f t="shared" si="127"/>
        <v>нет</v>
      </c>
      <c r="Y59" s="21" t="str">
        <f t="shared" si="128"/>
        <v>нет</v>
      </c>
      <c r="AB59" s="21">
        <f t="shared" si="129"/>
        <v>0</v>
      </c>
      <c r="AE59" s="21">
        <f t="shared" si="130"/>
        <v>0</v>
      </c>
      <c r="AH59" s="21">
        <f t="shared" si="131"/>
        <v>0</v>
      </c>
      <c r="AK59" s="21">
        <f t="shared" si="132"/>
        <v>0</v>
      </c>
      <c r="AN59" s="21">
        <f t="shared" si="133"/>
        <v>0</v>
      </c>
      <c r="AQ59" s="21">
        <f t="shared" si="134"/>
        <v>0</v>
      </c>
      <c r="AT59" s="21">
        <f t="shared" si="135"/>
        <v>0</v>
      </c>
      <c r="AW59" s="21">
        <f t="shared" si="136"/>
        <v>0</v>
      </c>
      <c r="AZ59" s="21">
        <f t="shared" si="137"/>
        <v>0</v>
      </c>
      <c r="BC59" s="21">
        <f t="shared" si="138"/>
        <v>0</v>
      </c>
      <c r="BF59" s="21">
        <f t="shared" si="139"/>
        <v>0</v>
      </c>
      <c r="BI59" s="21">
        <f t="shared" si="140"/>
        <v>0</v>
      </c>
      <c r="BL59" s="130"/>
      <c r="BM59" s="130"/>
    </row>
    <row r="60" spans="4:65" hidden="1" x14ac:dyDescent="0.2">
      <c r="D60" s="21">
        <f t="shared" si="121"/>
        <v>-5.4550000000000001</v>
      </c>
      <c r="G60" s="21">
        <f t="shared" si="122"/>
        <v>615</v>
      </c>
      <c r="J60" s="21" t="str">
        <f t="shared" si="123"/>
        <v>нет</v>
      </c>
      <c r="M60" s="21">
        <f t="shared" si="124"/>
        <v>-100</v>
      </c>
      <c r="P60" s="21">
        <f t="shared" si="125"/>
        <v>-9.3000000000000007</v>
      </c>
      <c r="S60" s="21">
        <f t="shared" si="126"/>
        <v>41</v>
      </c>
      <c r="V60" s="21">
        <f t="shared" si="127"/>
        <v>25</v>
      </c>
      <c r="Y60" s="21">
        <f t="shared" si="128"/>
        <v>24</v>
      </c>
      <c r="AB60" s="21">
        <f t="shared" si="129"/>
        <v>0</v>
      </c>
      <c r="AE60" s="21">
        <f t="shared" si="130"/>
        <v>0</v>
      </c>
      <c r="AH60" s="21">
        <f t="shared" si="131"/>
        <v>0</v>
      </c>
      <c r="AK60" s="21">
        <f t="shared" si="132"/>
        <v>0</v>
      </c>
      <c r="AN60" s="21">
        <f t="shared" si="133"/>
        <v>0</v>
      </c>
      <c r="AQ60" s="21">
        <f t="shared" si="134"/>
        <v>0</v>
      </c>
      <c r="AT60" s="21">
        <f t="shared" si="135"/>
        <v>0</v>
      </c>
      <c r="AW60" s="21">
        <f t="shared" si="136"/>
        <v>0</v>
      </c>
      <c r="AZ60" s="21">
        <f t="shared" si="137"/>
        <v>0</v>
      </c>
      <c r="BC60" s="21">
        <f t="shared" si="138"/>
        <v>0</v>
      </c>
      <c r="BF60" s="21">
        <f t="shared" si="139"/>
        <v>0</v>
      </c>
      <c r="BI60" s="21">
        <f t="shared" si="140"/>
        <v>0</v>
      </c>
      <c r="BL60" s="130"/>
      <c r="BM60" s="130"/>
    </row>
    <row r="61" spans="4:65" hidden="1" x14ac:dyDescent="0.2">
      <c r="D61" s="21">
        <f t="shared" si="121"/>
        <v>-8.8800000000000008</v>
      </c>
      <c r="G61" s="21">
        <f t="shared" si="122"/>
        <v>450</v>
      </c>
      <c r="J61" s="21">
        <f t="shared" si="123"/>
        <v>36</v>
      </c>
      <c r="M61" s="21">
        <f t="shared" si="124"/>
        <v>-50</v>
      </c>
      <c r="P61" s="21">
        <f t="shared" si="125"/>
        <v>-11.1</v>
      </c>
      <c r="S61" s="21">
        <f t="shared" si="126"/>
        <v>39</v>
      </c>
      <c r="V61" s="21">
        <f t="shared" si="127"/>
        <v>20</v>
      </c>
      <c r="Y61" s="21">
        <f t="shared" si="128"/>
        <v>25</v>
      </c>
      <c r="AB61" s="21">
        <f t="shared" si="129"/>
        <v>0</v>
      </c>
      <c r="AE61" s="21">
        <f t="shared" si="130"/>
        <v>0</v>
      </c>
      <c r="AH61" s="21">
        <f t="shared" si="131"/>
        <v>0</v>
      </c>
      <c r="AK61" s="21">
        <f t="shared" si="132"/>
        <v>0</v>
      </c>
      <c r="AN61" s="21">
        <f t="shared" si="133"/>
        <v>0</v>
      </c>
      <c r="AQ61" s="21">
        <f t="shared" si="134"/>
        <v>0</v>
      </c>
      <c r="AT61" s="21">
        <f t="shared" si="135"/>
        <v>0</v>
      </c>
      <c r="AW61" s="21">
        <f t="shared" si="136"/>
        <v>0</v>
      </c>
      <c r="AZ61" s="21">
        <f t="shared" si="137"/>
        <v>0</v>
      </c>
      <c r="BC61" s="21">
        <f t="shared" si="138"/>
        <v>0</v>
      </c>
      <c r="BF61" s="21">
        <f t="shared" si="139"/>
        <v>0</v>
      </c>
      <c r="BI61" s="21">
        <f t="shared" si="140"/>
        <v>0</v>
      </c>
      <c r="BL61" s="130"/>
      <c r="BM61" s="130"/>
    </row>
    <row r="62" spans="4:65" hidden="1" x14ac:dyDescent="0.2">
      <c r="D62" s="21" t="str">
        <f t="shared" si="121"/>
        <v>нет</v>
      </c>
      <c r="G62" s="21">
        <f t="shared" si="122"/>
        <v>490</v>
      </c>
      <c r="J62" s="21">
        <f t="shared" si="123"/>
        <v>36</v>
      </c>
      <c r="M62" s="21">
        <f t="shared" si="124"/>
        <v>-50</v>
      </c>
      <c r="P62" s="21">
        <f t="shared" si="125"/>
        <v>-303</v>
      </c>
      <c r="S62" s="21">
        <f t="shared" si="126"/>
        <v>39</v>
      </c>
      <c r="V62" s="21">
        <f t="shared" si="127"/>
        <v>20</v>
      </c>
      <c r="Y62" s="21">
        <f t="shared" si="128"/>
        <v>126</v>
      </c>
      <c r="AB62" s="21">
        <f t="shared" si="129"/>
        <v>0</v>
      </c>
      <c r="AE62" s="21">
        <f t="shared" si="130"/>
        <v>0</v>
      </c>
      <c r="AH62" s="21">
        <f t="shared" si="131"/>
        <v>0</v>
      </c>
      <c r="AK62" s="21">
        <f t="shared" si="132"/>
        <v>0</v>
      </c>
      <c r="AN62" s="21">
        <f t="shared" si="133"/>
        <v>0</v>
      </c>
      <c r="AQ62" s="21">
        <f t="shared" si="134"/>
        <v>0</v>
      </c>
      <c r="AT62" s="21">
        <f t="shared" si="135"/>
        <v>0</v>
      </c>
      <c r="AW62" s="21">
        <f t="shared" si="136"/>
        <v>0</v>
      </c>
      <c r="AZ62" s="21">
        <f t="shared" si="137"/>
        <v>0</v>
      </c>
      <c r="BC62" s="21">
        <f t="shared" si="138"/>
        <v>0</v>
      </c>
      <c r="BF62" s="21">
        <f t="shared" si="139"/>
        <v>0</v>
      </c>
      <c r="BI62" s="21">
        <f t="shared" si="140"/>
        <v>0</v>
      </c>
      <c r="BL62" s="130"/>
      <c r="BM62" s="130"/>
    </row>
    <row r="63" spans="4:65" hidden="1" x14ac:dyDescent="0.2">
      <c r="D63" s="21">
        <f t="shared" si="121"/>
        <v>-5.66</v>
      </c>
      <c r="G63" s="21">
        <f t="shared" si="122"/>
        <v>615</v>
      </c>
      <c r="J63" s="21">
        <f t="shared" si="123"/>
        <v>41</v>
      </c>
      <c r="M63" s="21">
        <f t="shared" si="124"/>
        <v>-90</v>
      </c>
      <c r="P63" s="21">
        <f t="shared" si="125"/>
        <v>-9.3000000000000007</v>
      </c>
      <c r="S63" s="21">
        <f t="shared" si="126"/>
        <v>41</v>
      </c>
      <c r="V63" s="21">
        <f t="shared" si="127"/>
        <v>25</v>
      </c>
      <c r="Y63" s="21">
        <f t="shared" si="128"/>
        <v>28</v>
      </c>
      <c r="AB63" s="21">
        <f t="shared" si="129"/>
        <v>0</v>
      </c>
      <c r="AE63" s="21">
        <f t="shared" si="130"/>
        <v>0</v>
      </c>
      <c r="AH63" s="21">
        <f t="shared" si="131"/>
        <v>0</v>
      </c>
      <c r="AK63" s="21">
        <f t="shared" si="132"/>
        <v>0</v>
      </c>
      <c r="AN63" s="21">
        <f t="shared" si="133"/>
        <v>0</v>
      </c>
      <c r="AQ63" s="21">
        <f t="shared" si="134"/>
        <v>0</v>
      </c>
      <c r="AT63" s="21">
        <f t="shared" si="135"/>
        <v>0</v>
      </c>
      <c r="AW63" s="21">
        <f t="shared" si="136"/>
        <v>0</v>
      </c>
      <c r="AZ63" s="21">
        <f t="shared" si="137"/>
        <v>0</v>
      </c>
      <c r="BC63" s="21">
        <f t="shared" si="138"/>
        <v>0</v>
      </c>
      <c r="BF63" s="21">
        <f t="shared" si="139"/>
        <v>0</v>
      </c>
      <c r="BI63" s="21">
        <f t="shared" si="140"/>
        <v>0</v>
      </c>
      <c r="BL63" s="130"/>
      <c r="BM63" s="130"/>
    </row>
    <row r="64" spans="4:65" hidden="1" x14ac:dyDescent="0.2">
      <c r="D64" s="21">
        <f t="shared" si="121"/>
        <v>0</v>
      </c>
      <c r="G64" s="21">
        <f t="shared" si="122"/>
        <v>0</v>
      </c>
      <c r="J64" s="21">
        <f t="shared" si="123"/>
        <v>0</v>
      </c>
      <c r="M64" s="21">
        <f t="shared" si="124"/>
        <v>0</v>
      </c>
      <c r="P64" s="21">
        <f t="shared" si="125"/>
        <v>0</v>
      </c>
      <c r="S64" s="21">
        <f t="shared" si="126"/>
        <v>0</v>
      </c>
      <c r="V64" s="21">
        <f t="shared" si="127"/>
        <v>0</v>
      </c>
      <c r="Y64" s="21">
        <f t="shared" si="128"/>
        <v>0</v>
      </c>
      <c r="AB64" s="21">
        <f t="shared" si="129"/>
        <v>0</v>
      </c>
      <c r="AE64" s="21">
        <f t="shared" si="130"/>
        <v>0</v>
      </c>
      <c r="AH64" s="21">
        <f t="shared" si="131"/>
        <v>0</v>
      </c>
      <c r="AK64" s="21">
        <f t="shared" si="132"/>
        <v>0</v>
      </c>
      <c r="AN64" s="21">
        <f t="shared" si="133"/>
        <v>0</v>
      </c>
      <c r="AQ64" s="21">
        <f t="shared" si="134"/>
        <v>0</v>
      </c>
      <c r="AT64" s="21">
        <f t="shared" si="135"/>
        <v>0</v>
      </c>
      <c r="AW64" s="21">
        <f t="shared" si="136"/>
        <v>0</v>
      </c>
      <c r="AZ64" s="21">
        <f t="shared" si="137"/>
        <v>0</v>
      </c>
      <c r="BC64" s="21">
        <f t="shared" si="138"/>
        <v>0</v>
      </c>
      <c r="BF64" s="21">
        <f t="shared" si="139"/>
        <v>0</v>
      </c>
      <c r="BI64" s="21">
        <f t="shared" si="140"/>
        <v>0</v>
      </c>
      <c r="BL64" s="130"/>
      <c r="BM64" s="130"/>
    </row>
    <row r="65" spans="4:65" hidden="1" x14ac:dyDescent="0.2">
      <c r="D65" s="21">
        <f t="shared" si="121"/>
        <v>0</v>
      </c>
      <c r="G65" s="21">
        <f t="shared" si="122"/>
        <v>0</v>
      </c>
      <c r="J65" s="21">
        <f t="shared" si="123"/>
        <v>0</v>
      </c>
      <c r="M65" s="21">
        <f t="shared" si="124"/>
        <v>0</v>
      </c>
      <c r="P65" s="21">
        <f t="shared" si="125"/>
        <v>0</v>
      </c>
      <c r="S65" s="21">
        <f t="shared" si="126"/>
        <v>0</v>
      </c>
      <c r="V65" s="21">
        <f t="shared" si="127"/>
        <v>0</v>
      </c>
      <c r="Y65" s="21">
        <f t="shared" si="128"/>
        <v>0</v>
      </c>
      <c r="AB65" s="21">
        <f t="shared" si="129"/>
        <v>0</v>
      </c>
      <c r="AE65" s="21">
        <f t="shared" si="130"/>
        <v>0</v>
      </c>
      <c r="AH65" s="21">
        <f t="shared" si="131"/>
        <v>0</v>
      </c>
      <c r="AK65" s="21">
        <f t="shared" si="132"/>
        <v>0</v>
      </c>
      <c r="AN65" s="21">
        <f t="shared" si="133"/>
        <v>0</v>
      </c>
      <c r="AQ65" s="21">
        <f t="shared" si="134"/>
        <v>0</v>
      </c>
      <c r="AT65" s="21">
        <f t="shared" si="135"/>
        <v>0</v>
      </c>
      <c r="AW65" s="21">
        <f t="shared" si="136"/>
        <v>0</v>
      </c>
      <c r="AZ65" s="21">
        <f t="shared" si="137"/>
        <v>0</v>
      </c>
      <c r="BC65" s="21">
        <f t="shared" si="138"/>
        <v>0</v>
      </c>
      <c r="BF65" s="21">
        <f t="shared" si="139"/>
        <v>0</v>
      </c>
      <c r="BI65" s="21">
        <f t="shared" si="140"/>
        <v>0</v>
      </c>
      <c r="BL65" s="130"/>
      <c r="BM65" s="130"/>
    </row>
    <row r="66" spans="4:65" hidden="1" x14ac:dyDescent="0.2">
      <c r="D66" s="21">
        <f t="shared" si="121"/>
        <v>0</v>
      </c>
      <c r="G66" s="21">
        <f t="shared" si="122"/>
        <v>0</v>
      </c>
      <c r="J66" s="21">
        <f t="shared" si="123"/>
        <v>0</v>
      </c>
      <c r="M66" s="21">
        <f t="shared" si="124"/>
        <v>0</v>
      </c>
      <c r="P66" s="21">
        <f t="shared" si="125"/>
        <v>0</v>
      </c>
      <c r="S66" s="21">
        <f t="shared" si="126"/>
        <v>0</v>
      </c>
      <c r="V66" s="21">
        <f t="shared" si="127"/>
        <v>0</v>
      </c>
      <c r="Y66" s="21">
        <f t="shared" si="128"/>
        <v>0</v>
      </c>
      <c r="AB66" s="21">
        <f t="shared" si="129"/>
        <v>0</v>
      </c>
      <c r="AE66" s="21">
        <f t="shared" si="130"/>
        <v>0</v>
      </c>
      <c r="AH66" s="21">
        <f t="shared" si="131"/>
        <v>0</v>
      </c>
      <c r="AK66" s="21">
        <f t="shared" si="132"/>
        <v>0</v>
      </c>
      <c r="AN66" s="21">
        <f t="shared" si="133"/>
        <v>0</v>
      </c>
      <c r="AQ66" s="21">
        <f t="shared" si="134"/>
        <v>0</v>
      </c>
      <c r="AT66" s="21">
        <f t="shared" si="135"/>
        <v>0</v>
      </c>
      <c r="AW66" s="21">
        <f t="shared" si="136"/>
        <v>0</v>
      </c>
      <c r="AZ66" s="21">
        <f t="shared" si="137"/>
        <v>0</v>
      </c>
      <c r="BC66" s="21">
        <f t="shared" si="138"/>
        <v>0</v>
      </c>
      <c r="BF66" s="21">
        <f t="shared" si="139"/>
        <v>0</v>
      </c>
      <c r="BI66" s="21">
        <f t="shared" si="140"/>
        <v>0</v>
      </c>
      <c r="BL66" s="130"/>
      <c r="BM66" s="130"/>
    </row>
    <row r="67" spans="4:65" hidden="1" x14ac:dyDescent="0.2">
      <c r="D67" s="21">
        <f t="shared" si="121"/>
        <v>0</v>
      </c>
      <c r="G67" s="21">
        <f t="shared" si="122"/>
        <v>0</v>
      </c>
      <c r="J67" s="21">
        <f t="shared" si="123"/>
        <v>0</v>
      </c>
      <c r="M67" s="21">
        <f t="shared" si="124"/>
        <v>0</v>
      </c>
      <c r="P67" s="21">
        <f t="shared" si="125"/>
        <v>0</v>
      </c>
      <c r="S67" s="21">
        <f t="shared" si="126"/>
        <v>0</v>
      </c>
      <c r="V67" s="21">
        <f t="shared" si="127"/>
        <v>0</v>
      </c>
      <c r="Y67" s="21">
        <f t="shared" si="128"/>
        <v>0</v>
      </c>
      <c r="AB67" s="21">
        <f t="shared" si="129"/>
        <v>0</v>
      </c>
      <c r="AE67" s="21">
        <f t="shared" si="130"/>
        <v>0</v>
      </c>
      <c r="AH67" s="21">
        <f t="shared" si="131"/>
        <v>0</v>
      </c>
      <c r="AK67" s="21">
        <f t="shared" si="132"/>
        <v>0</v>
      </c>
      <c r="AN67" s="21">
        <f t="shared" si="133"/>
        <v>0</v>
      </c>
      <c r="AQ67" s="21">
        <f t="shared" si="134"/>
        <v>0</v>
      </c>
      <c r="AT67" s="21">
        <f t="shared" si="135"/>
        <v>0</v>
      </c>
      <c r="AW67" s="21">
        <f t="shared" si="136"/>
        <v>0</v>
      </c>
      <c r="AZ67" s="21">
        <f t="shared" si="137"/>
        <v>0</v>
      </c>
      <c r="BC67" s="21">
        <f t="shared" si="138"/>
        <v>0</v>
      </c>
      <c r="BF67" s="21">
        <f t="shared" si="139"/>
        <v>0</v>
      </c>
      <c r="BI67" s="21">
        <f t="shared" si="140"/>
        <v>0</v>
      </c>
      <c r="BL67" s="130"/>
      <c r="BM67" s="130"/>
    </row>
    <row r="68" spans="4:65" hidden="1" x14ac:dyDescent="0.2">
      <c r="D68" s="21">
        <f t="shared" si="121"/>
        <v>0</v>
      </c>
      <c r="G68" s="21">
        <f t="shared" si="122"/>
        <v>0</v>
      </c>
      <c r="J68" s="21">
        <f t="shared" si="123"/>
        <v>0</v>
      </c>
      <c r="M68" s="21">
        <f t="shared" si="124"/>
        <v>0</v>
      </c>
      <c r="P68" s="21">
        <f t="shared" si="125"/>
        <v>0</v>
      </c>
      <c r="S68" s="21">
        <f t="shared" si="126"/>
        <v>0</v>
      </c>
      <c r="V68" s="21">
        <f t="shared" si="127"/>
        <v>0</v>
      </c>
      <c r="Y68" s="21">
        <f t="shared" si="128"/>
        <v>0</v>
      </c>
      <c r="AB68" s="21">
        <f t="shared" si="129"/>
        <v>0</v>
      </c>
      <c r="AE68" s="21">
        <f t="shared" si="130"/>
        <v>0</v>
      </c>
      <c r="AH68" s="21">
        <f t="shared" si="131"/>
        <v>0</v>
      </c>
      <c r="AK68" s="21">
        <f t="shared" si="132"/>
        <v>0</v>
      </c>
      <c r="AN68" s="21">
        <f t="shared" si="133"/>
        <v>0</v>
      </c>
      <c r="AQ68" s="21">
        <f t="shared" si="134"/>
        <v>0</v>
      </c>
      <c r="AT68" s="21">
        <f t="shared" si="135"/>
        <v>0</v>
      </c>
      <c r="AW68" s="21">
        <f t="shared" si="136"/>
        <v>0</v>
      </c>
      <c r="AZ68" s="21">
        <f t="shared" si="137"/>
        <v>0</v>
      </c>
      <c r="BC68" s="21">
        <f t="shared" si="138"/>
        <v>0</v>
      </c>
      <c r="BF68" s="21">
        <f t="shared" si="139"/>
        <v>0</v>
      </c>
      <c r="BI68" s="21">
        <f t="shared" si="140"/>
        <v>0</v>
      </c>
      <c r="BL68" s="130"/>
      <c r="BM68" s="130"/>
    </row>
    <row r="69" spans="4:65" hidden="1" x14ac:dyDescent="0.2">
      <c r="D69" s="21">
        <f t="shared" si="121"/>
        <v>0</v>
      </c>
      <c r="G69" s="21">
        <f t="shared" si="122"/>
        <v>0</v>
      </c>
      <c r="J69" s="21">
        <f t="shared" si="123"/>
        <v>0</v>
      </c>
      <c r="M69" s="21">
        <f t="shared" si="124"/>
        <v>0</v>
      </c>
      <c r="P69" s="21">
        <f t="shared" si="125"/>
        <v>0</v>
      </c>
      <c r="S69" s="21">
        <f t="shared" si="126"/>
        <v>0</v>
      </c>
      <c r="V69" s="21">
        <f t="shared" si="127"/>
        <v>0</v>
      </c>
      <c r="Y69" s="21">
        <f t="shared" si="128"/>
        <v>0</v>
      </c>
      <c r="AB69" s="21">
        <f t="shared" si="129"/>
        <v>0</v>
      </c>
      <c r="AE69" s="21">
        <f t="shared" si="130"/>
        <v>0</v>
      </c>
      <c r="AH69" s="21">
        <f t="shared" si="131"/>
        <v>0</v>
      </c>
      <c r="AK69" s="21">
        <f t="shared" si="132"/>
        <v>0</v>
      </c>
      <c r="AN69" s="21">
        <f t="shared" si="133"/>
        <v>0</v>
      </c>
      <c r="AQ69" s="21">
        <f t="shared" si="134"/>
        <v>0</v>
      </c>
      <c r="AT69" s="21">
        <f t="shared" si="135"/>
        <v>0</v>
      </c>
      <c r="AW69" s="21">
        <f t="shared" si="136"/>
        <v>0</v>
      </c>
      <c r="AZ69" s="21">
        <f t="shared" si="137"/>
        <v>0</v>
      </c>
      <c r="BC69" s="21">
        <f t="shared" si="138"/>
        <v>0</v>
      </c>
      <c r="BF69" s="21">
        <f t="shared" si="139"/>
        <v>0</v>
      </c>
      <c r="BI69" s="21">
        <f t="shared" si="140"/>
        <v>0</v>
      </c>
      <c r="BL69" s="130"/>
      <c r="BM69" s="130"/>
    </row>
    <row r="70" spans="4:65" hidden="1" x14ac:dyDescent="0.2">
      <c r="D70" s="21">
        <f t="shared" si="121"/>
        <v>0</v>
      </c>
      <c r="G70" s="21">
        <f t="shared" si="122"/>
        <v>0</v>
      </c>
      <c r="J70" s="21">
        <f t="shared" si="123"/>
        <v>0</v>
      </c>
      <c r="M70" s="21">
        <f t="shared" si="124"/>
        <v>0</v>
      </c>
      <c r="P70" s="21">
        <f t="shared" si="125"/>
        <v>0</v>
      </c>
      <c r="S70" s="21">
        <f t="shared" si="126"/>
        <v>0</v>
      </c>
      <c r="V70" s="21">
        <f t="shared" si="127"/>
        <v>0</v>
      </c>
      <c r="Y70" s="21">
        <f t="shared" si="128"/>
        <v>0</v>
      </c>
      <c r="AB70" s="21">
        <f t="shared" si="129"/>
        <v>0</v>
      </c>
      <c r="AE70" s="21">
        <f t="shared" si="130"/>
        <v>0</v>
      </c>
      <c r="AH70" s="21">
        <f t="shared" si="131"/>
        <v>0</v>
      </c>
      <c r="AK70" s="21">
        <f t="shared" si="132"/>
        <v>0</v>
      </c>
      <c r="AN70" s="21">
        <f t="shared" si="133"/>
        <v>0</v>
      </c>
      <c r="AQ70" s="21">
        <f t="shared" si="134"/>
        <v>0</v>
      </c>
      <c r="AT70" s="21">
        <f t="shared" si="135"/>
        <v>0</v>
      </c>
      <c r="AW70" s="21">
        <f t="shared" si="136"/>
        <v>0</v>
      </c>
      <c r="AZ70" s="21">
        <f t="shared" si="137"/>
        <v>0</v>
      </c>
      <c r="BC70" s="21">
        <f t="shared" si="138"/>
        <v>0</v>
      </c>
      <c r="BF70" s="21">
        <f t="shared" si="139"/>
        <v>0</v>
      </c>
      <c r="BI70" s="21">
        <f t="shared" si="140"/>
        <v>0</v>
      </c>
      <c r="BL70" s="130"/>
      <c r="BM70" s="130"/>
    </row>
    <row r="71" spans="4:65" hidden="1" x14ac:dyDescent="0.2">
      <c r="D71" s="21">
        <f t="shared" si="121"/>
        <v>0</v>
      </c>
      <c r="G71" s="21">
        <f t="shared" si="122"/>
        <v>0</v>
      </c>
      <c r="J71" s="21">
        <f t="shared" si="123"/>
        <v>0</v>
      </c>
      <c r="M71" s="21">
        <f t="shared" si="124"/>
        <v>0</v>
      </c>
      <c r="P71" s="21">
        <f t="shared" si="125"/>
        <v>0</v>
      </c>
      <c r="S71" s="21">
        <f t="shared" si="126"/>
        <v>0</v>
      </c>
      <c r="V71" s="21">
        <f t="shared" si="127"/>
        <v>0</v>
      </c>
      <c r="Y71" s="21">
        <f t="shared" si="128"/>
        <v>0</v>
      </c>
      <c r="AB71" s="21">
        <f t="shared" si="129"/>
        <v>0</v>
      </c>
      <c r="AE71" s="21">
        <f t="shared" si="130"/>
        <v>0</v>
      </c>
      <c r="AH71" s="21">
        <f t="shared" si="131"/>
        <v>0</v>
      </c>
      <c r="AK71" s="21">
        <f t="shared" si="132"/>
        <v>0</v>
      </c>
      <c r="AN71" s="21">
        <f t="shared" si="133"/>
        <v>0</v>
      </c>
      <c r="AQ71" s="21">
        <f t="shared" si="134"/>
        <v>0</v>
      </c>
      <c r="AT71" s="21">
        <f t="shared" si="135"/>
        <v>0</v>
      </c>
      <c r="AW71" s="21">
        <f t="shared" si="136"/>
        <v>0</v>
      </c>
      <c r="AZ71" s="21">
        <f t="shared" si="137"/>
        <v>0</v>
      </c>
      <c r="BC71" s="21">
        <f t="shared" si="138"/>
        <v>0</v>
      </c>
      <c r="BF71" s="21">
        <f t="shared" si="139"/>
        <v>0</v>
      </c>
      <c r="BI71" s="21">
        <f t="shared" si="140"/>
        <v>0</v>
      </c>
      <c r="BL71" s="130"/>
      <c r="BM71" s="130"/>
    </row>
    <row r="72" spans="4:65" hidden="1" x14ac:dyDescent="0.2">
      <c r="D72" s="21">
        <f t="shared" si="121"/>
        <v>0</v>
      </c>
      <c r="G72" s="21">
        <f t="shared" si="122"/>
        <v>0</v>
      </c>
      <c r="J72" s="21">
        <f t="shared" si="123"/>
        <v>0</v>
      </c>
      <c r="M72" s="21">
        <f t="shared" si="124"/>
        <v>0</v>
      </c>
      <c r="P72" s="21">
        <f t="shared" si="125"/>
        <v>0</v>
      </c>
      <c r="S72" s="21">
        <f t="shared" si="126"/>
        <v>0</v>
      </c>
      <c r="V72" s="21">
        <f t="shared" si="127"/>
        <v>0</v>
      </c>
      <c r="Y72" s="21">
        <f t="shared" si="128"/>
        <v>0</v>
      </c>
      <c r="AB72" s="21">
        <f t="shared" si="129"/>
        <v>0</v>
      </c>
      <c r="AE72" s="21">
        <f t="shared" si="130"/>
        <v>0</v>
      </c>
      <c r="AH72" s="21">
        <f t="shared" si="131"/>
        <v>0</v>
      </c>
      <c r="AK72" s="21">
        <f t="shared" si="132"/>
        <v>0</v>
      </c>
      <c r="AN72" s="21">
        <f t="shared" si="133"/>
        <v>0</v>
      </c>
      <c r="AQ72" s="21">
        <f t="shared" si="134"/>
        <v>0</v>
      </c>
      <c r="AT72" s="21">
        <f t="shared" si="135"/>
        <v>0</v>
      </c>
      <c r="AW72" s="21">
        <f t="shared" si="136"/>
        <v>0</v>
      </c>
      <c r="AZ72" s="21">
        <f t="shared" si="137"/>
        <v>0</v>
      </c>
      <c r="BC72" s="21">
        <f t="shared" si="138"/>
        <v>0</v>
      </c>
      <c r="BF72" s="21">
        <f t="shared" si="139"/>
        <v>0</v>
      </c>
      <c r="BI72" s="21">
        <f t="shared" si="140"/>
        <v>0</v>
      </c>
      <c r="BL72" s="130"/>
      <c r="BM72" s="130"/>
    </row>
    <row r="73" spans="4:65" hidden="1" x14ac:dyDescent="0.2">
      <c r="D73" s="21">
        <f t="shared" si="121"/>
        <v>0</v>
      </c>
      <c r="G73" s="21">
        <f t="shared" si="122"/>
        <v>0</v>
      </c>
      <c r="J73" s="21">
        <f t="shared" si="123"/>
        <v>0</v>
      </c>
      <c r="M73" s="21">
        <f t="shared" si="124"/>
        <v>0</v>
      </c>
      <c r="P73" s="21">
        <f t="shared" si="125"/>
        <v>0</v>
      </c>
      <c r="S73" s="21">
        <f t="shared" si="126"/>
        <v>0</v>
      </c>
      <c r="V73" s="21">
        <f t="shared" si="127"/>
        <v>0</v>
      </c>
      <c r="Y73" s="21">
        <f t="shared" si="128"/>
        <v>0</v>
      </c>
      <c r="AB73" s="21">
        <f t="shared" si="129"/>
        <v>0</v>
      </c>
      <c r="AE73" s="21">
        <f t="shared" si="130"/>
        <v>0</v>
      </c>
      <c r="AH73" s="21">
        <f t="shared" si="131"/>
        <v>0</v>
      </c>
      <c r="AK73" s="21">
        <f t="shared" si="132"/>
        <v>0</v>
      </c>
      <c r="AN73" s="21">
        <f t="shared" si="133"/>
        <v>0</v>
      </c>
      <c r="AQ73" s="21">
        <f t="shared" si="134"/>
        <v>0</v>
      </c>
      <c r="AT73" s="21">
        <f t="shared" si="135"/>
        <v>0</v>
      </c>
      <c r="AW73" s="21">
        <f t="shared" si="136"/>
        <v>0</v>
      </c>
      <c r="AZ73" s="21">
        <f t="shared" si="137"/>
        <v>0</v>
      </c>
      <c r="BC73" s="21">
        <f t="shared" si="138"/>
        <v>0</v>
      </c>
      <c r="BF73" s="21">
        <f t="shared" si="139"/>
        <v>0</v>
      </c>
      <c r="BI73" s="21">
        <f t="shared" si="140"/>
        <v>0</v>
      </c>
      <c r="BL73" s="130"/>
      <c r="BM73" s="130"/>
    </row>
    <row r="74" spans="4:65" hidden="1" x14ac:dyDescent="0.2">
      <c r="D74" s="21">
        <f t="shared" si="121"/>
        <v>0</v>
      </c>
      <c r="G74" s="21">
        <f t="shared" si="122"/>
        <v>0</v>
      </c>
      <c r="J74" s="21">
        <f t="shared" si="123"/>
        <v>0</v>
      </c>
      <c r="M74" s="21">
        <f t="shared" si="124"/>
        <v>0</v>
      </c>
      <c r="P74" s="21">
        <f t="shared" si="125"/>
        <v>0</v>
      </c>
      <c r="S74" s="21">
        <f t="shared" si="126"/>
        <v>0</v>
      </c>
      <c r="V74" s="21">
        <f t="shared" si="127"/>
        <v>0</v>
      </c>
      <c r="Y74" s="21">
        <f t="shared" si="128"/>
        <v>0</v>
      </c>
      <c r="AB74" s="21">
        <f t="shared" si="129"/>
        <v>0</v>
      </c>
      <c r="AE74" s="21">
        <f t="shared" si="130"/>
        <v>0</v>
      </c>
      <c r="AH74" s="21">
        <f t="shared" si="131"/>
        <v>0</v>
      </c>
      <c r="AK74" s="21">
        <f t="shared" si="132"/>
        <v>0</v>
      </c>
      <c r="AN74" s="21">
        <f t="shared" si="133"/>
        <v>0</v>
      </c>
      <c r="AQ74" s="21">
        <f t="shared" si="134"/>
        <v>0</v>
      </c>
      <c r="AT74" s="21">
        <f t="shared" si="135"/>
        <v>0</v>
      </c>
      <c r="AW74" s="21">
        <f t="shared" si="136"/>
        <v>0</v>
      </c>
      <c r="AZ74" s="21">
        <f t="shared" si="137"/>
        <v>0</v>
      </c>
      <c r="BC74" s="21">
        <f t="shared" si="138"/>
        <v>0</v>
      </c>
      <c r="BF74" s="21">
        <f t="shared" si="139"/>
        <v>0</v>
      </c>
      <c r="BI74" s="21">
        <f t="shared" si="140"/>
        <v>0</v>
      </c>
      <c r="BL74" s="130"/>
      <c r="BM74" s="130"/>
    </row>
    <row r="75" spans="4:65" hidden="1" x14ac:dyDescent="0.2">
      <c r="D75" s="21">
        <f t="shared" si="121"/>
        <v>0</v>
      </c>
      <c r="G75" s="21">
        <f t="shared" si="122"/>
        <v>0</v>
      </c>
      <c r="J75" s="21">
        <f t="shared" si="123"/>
        <v>0</v>
      </c>
      <c r="M75" s="21">
        <f t="shared" si="124"/>
        <v>0</v>
      </c>
      <c r="P75" s="21">
        <f t="shared" si="125"/>
        <v>0</v>
      </c>
      <c r="S75" s="21">
        <f t="shared" si="126"/>
        <v>0</v>
      </c>
      <c r="V75" s="21">
        <f t="shared" si="127"/>
        <v>0</v>
      </c>
      <c r="Y75" s="21">
        <f t="shared" si="128"/>
        <v>0</v>
      </c>
      <c r="AB75" s="21">
        <f t="shared" si="129"/>
        <v>0</v>
      </c>
      <c r="AE75" s="21">
        <f t="shared" si="130"/>
        <v>0</v>
      </c>
      <c r="AH75" s="21">
        <f t="shared" si="131"/>
        <v>0</v>
      </c>
      <c r="AK75" s="21">
        <f t="shared" si="132"/>
        <v>0</v>
      </c>
      <c r="AN75" s="21">
        <f t="shared" si="133"/>
        <v>0</v>
      </c>
      <c r="AQ75" s="21">
        <f t="shared" si="134"/>
        <v>0</v>
      </c>
      <c r="AT75" s="21">
        <f t="shared" si="135"/>
        <v>0</v>
      </c>
      <c r="AW75" s="21">
        <f t="shared" si="136"/>
        <v>0</v>
      </c>
      <c r="AZ75" s="21">
        <f t="shared" si="137"/>
        <v>0</v>
      </c>
      <c r="BC75" s="21">
        <f t="shared" si="138"/>
        <v>0</v>
      </c>
      <c r="BF75" s="21">
        <f t="shared" si="139"/>
        <v>0</v>
      </c>
      <c r="BI75" s="21">
        <f t="shared" si="140"/>
        <v>0</v>
      </c>
      <c r="BL75" s="130"/>
      <c r="BM75" s="130"/>
    </row>
    <row r="76" spans="4:65" hidden="1" x14ac:dyDescent="0.2">
      <c r="D76" s="21">
        <f t="shared" si="121"/>
        <v>0</v>
      </c>
      <c r="G76" s="21">
        <f t="shared" si="122"/>
        <v>0</v>
      </c>
      <c r="J76" s="21">
        <f t="shared" si="123"/>
        <v>0</v>
      </c>
      <c r="M76" s="21">
        <f t="shared" si="124"/>
        <v>0</v>
      </c>
      <c r="P76" s="21">
        <f t="shared" si="125"/>
        <v>0</v>
      </c>
      <c r="S76" s="21">
        <f t="shared" si="126"/>
        <v>0</v>
      </c>
      <c r="V76" s="21">
        <f t="shared" si="127"/>
        <v>0</v>
      </c>
      <c r="Y76" s="21">
        <f t="shared" si="128"/>
        <v>0</v>
      </c>
      <c r="AB76" s="21">
        <f t="shared" si="129"/>
        <v>0</v>
      </c>
      <c r="AE76" s="21">
        <f t="shared" si="130"/>
        <v>0</v>
      </c>
      <c r="AH76" s="21">
        <f t="shared" si="131"/>
        <v>0</v>
      </c>
      <c r="AK76" s="21">
        <f t="shared" si="132"/>
        <v>0</v>
      </c>
      <c r="AN76" s="21">
        <f t="shared" si="133"/>
        <v>0</v>
      </c>
      <c r="AQ76" s="21">
        <f t="shared" si="134"/>
        <v>0</v>
      </c>
      <c r="AT76" s="21">
        <f t="shared" si="135"/>
        <v>0</v>
      </c>
      <c r="AW76" s="21">
        <f t="shared" si="136"/>
        <v>0</v>
      </c>
      <c r="AZ76" s="21">
        <f t="shared" si="137"/>
        <v>0</v>
      </c>
      <c r="BC76" s="21">
        <f t="shared" si="138"/>
        <v>0</v>
      </c>
      <c r="BF76" s="21">
        <f t="shared" si="139"/>
        <v>0</v>
      </c>
      <c r="BI76" s="21">
        <f t="shared" si="140"/>
        <v>0</v>
      </c>
      <c r="BL76" s="130"/>
      <c r="BM76" s="130"/>
    </row>
    <row r="77" spans="4:65" hidden="1" x14ac:dyDescent="0.2">
      <c r="D77" s="21">
        <f t="shared" si="121"/>
        <v>0</v>
      </c>
      <c r="G77" s="21">
        <f t="shared" si="122"/>
        <v>0</v>
      </c>
      <c r="J77" s="21">
        <f t="shared" si="123"/>
        <v>0</v>
      </c>
      <c r="M77" s="21">
        <f t="shared" si="124"/>
        <v>0</v>
      </c>
      <c r="P77" s="21">
        <f t="shared" si="125"/>
        <v>0</v>
      </c>
      <c r="S77" s="21">
        <f t="shared" si="126"/>
        <v>0</v>
      </c>
      <c r="V77" s="21">
        <f t="shared" si="127"/>
        <v>0</v>
      </c>
      <c r="Y77" s="21">
        <f t="shared" si="128"/>
        <v>0</v>
      </c>
      <c r="AB77" s="21">
        <f t="shared" si="129"/>
        <v>0</v>
      </c>
      <c r="AE77" s="21">
        <f t="shared" si="130"/>
        <v>0</v>
      </c>
      <c r="AH77" s="21">
        <f t="shared" si="131"/>
        <v>0</v>
      </c>
      <c r="AK77" s="21">
        <f t="shared" si="132"/>
        <v>0</v>
      </c>
      <c r="AN77" s="21">
        <f t="shared" si="133"/>
        <v>0</v>
      </c>
      <c r="AQ77" s="21">
        <f t="shared" si="134"/>
        <v>0</v>
      </c>
      <c r="AT77" s="21">
        <f t="shared" si="135"/>
        <v>0</v>
      </c>
      <c r="AW77" s="21">
        <f t="shared" si="136"/>
        <v>0</v>
      </c>
      <c r="AZ77" s="21">
        <f t="shared" si="137"/>
        <v>0</v>
      </c>
      <c r="BC77" s="21">
        <f t="shared" si="138"/>
        <v>0</v>
      </c>
      <c r="BF77" s="21">
        <f t="shared" si="139"/>
        <v>0</v>
      </c>
      <c r="BI77" s="21">
        <f t="shared" si="140"/>
        <v>0</v>
      </c>
      <c r="BL77" s="130"/>
      <c r="BM77" s="130"/>
    </row>
    <row r="78" spans="4:65" hidden="1" x14ac:dyDescent="0.2">
      <c r="D78" s="21">
        <f t="shared" si="121"/>
        <v>0</v>
      </c>
      <c r="G78" s="21">
        <f t="shared" si="122"/>
        <v>0</v>
      </c>
      <c r="J78" s="21">
        <f t="shared" si="123"/>
        <v>0</v>
      </c>
      <c r="M78" s="21">
        <f t="shared" si="124"/>
        <v>0</v>
      </c>
      <c r="P78" s="21">
        <f t="shared" si="125"/>
        <v>0</v>
      </c>
      <c r="S78" s="21">
        <f t="shared" si="126"/>
        <v>0</v>
      </c>
      <c r="V78" s="21">
        <f t="shared" si="127"/>
        <v>0</v>
      </c>
      <c r="Y78" s="21">
        <f t="shared" si="128"/>
        <v>0</v>
      </c>
      <c r="AB78" s="21">
        <f t="shared" si="129"/>
        <v>0</v>
      </c>
      <c r="AE78" s="21">
        <f t="shared" si="130"/>
        <v>0</v>
      </c>
      <c r="AH78" s="21">
        <f t="shared" si="131"/>
        <v>0</v>
      </c>
      <c r="AK78" s="21">
        <f t="shared" si="132"/>
        <v>0</v>
      </c>
      <c r="AN78" s="21">
        <f t="shared" si="133"/>
        <v>0</v>
      </c>
      <c r="AQ78" s="21">
        <f t="shared" si="134"/>
        <v>0</v>
      </c>
      <c r="AT78" s="21">
        <f t="shared" si="135"/>
        <v>0</v>
      </c>
      <c r="AW78" s="21">
        <f t="shared" si="136"/>
        <v>0</v>
      </c>
      <c r="AZ78" s="21">
        <f t="shared" si="137"/>
        <v>0</v>
      </c>
      <c r="BC78" s="21">
        <f t="shared" si="138"/>
        <v>0</v>
      </c>
      <c r="BF78" s="21">
        <f t="shared" si="139"/>
        <v>0</v>
      </c>
      <c r="BI78" s="21">
        <f t="shared" si="140"/>
        <v>0</v>
      </c>
      <c r="BL78" s="130"/>
      <c r="BM78" s="130"/>
    </row>
    <row r="79" spans="4:65" hidden="1" x14ac:dyDescent="0.2">
      <c r="D79" s="21">
        <f t="shared" si="121"/>
        <v>0</v>
      </c>
      <c r="G79" s="21">
        <f t="shared" si="122"/>
        <v>0</v>
      </c>
      <c r="J79" s="21">
        <f t="shared" si="123"/>
        <v>0</v>
      </c>
      <c r="M79" s="21">
        <f t="shared" si="124"/>
        <v>0</v>
      </c>
      <c r="P79" s="21">
        <f t="shared" si="125"/>
        <v>0</v>
      </c>
      <c r="S79" s="21">
        <f t="shared" si="126"/>
        <v>0</v>
      </c>
      <c r="V79" s="21">
        <f t="shared" si="127"/>
        <v>0</v>
      </c>
      <c r="Y79" s="21">
        <f t="shared" si="128"/>
        <v>0</v>
      </c>
      <c r="AB79" s="21">
        <f t="shared" si="129"/>
        <v>0</v>
      </c>
      <c r="AE79" s="21">
        <f t="shared" si="130"/>
        <v>0</v>
      </c>
      <c r="AH79" s="21">
        <f t="shared" si="131"/>
        <v>0</v>
      </c>
      <c r="AK79" s="21">
        <f t="shared" si="132"/>
        <v>0</v>
      </c>
      <c r="AN79" s="21">
        <f t="shared" si="133"/>
        <v>0</v>
      </c>
      <c r="AQ79" s="21">
        <f t="shared" si="134"/>
        <v>0</v>
      </c>
      <c r="AT79" s="21">
        <f t="shared" si="135"/>
        <v>0</v>
      </c>
      <c r="AW79" s="21">
        <f t="shared" si="136"/>
        <v>0</v>
      </c>
      <c r="AZ79" s="21">
        <f t="shared" si="137"/>
        <v>0</v>
      </c>
      <c r="BC79" s="21">
        <f t="shared" si="138"/>
        <v>0</v>
      </c>
      <c r="BF79" s="21">
        <f t="shared" si="139"/>
        <v>0</v>
      </c>
      <c r="BI79" s="21">
        <f t="shared" si="140"/>
        <v>0</v>
      </c>
      <c r="BL79" s="130"/>
      <c r="BM79" s="130"/>
    </row>
    <row r="80" spans="4:65" hidden="1" x14ac:dyDescent="0.2">
      <c r="D80" s="21">
        <f t="shared" si="121"/>
        <v>0</v>
      </c>
      <c r="G80" s="21">
        <f t="shared" si="122"/>
        <v>0</v>
      </c>
      <c r="J80" s="21">
        <f t="shared" si="123"/>
        <v>0</v>
      </c>
      <c r="M80" s="21">
        <f t="shared" si="124"/>
        <v>0</v>
      </c>
      <c r="P80" s="21">
        <f t="shared" si="125"/>
        <v>0</v>
      </c>
      <c r="S80" s="21">
        <f t="shared" si="126"/>
        <v>0</v>
      </c>
      <c r="V80" s="21">
        <f t="shared" si="127"/>
        <v>0</v>
      </c>
      <c r="Y80" s="21">
        <f t="shared" si="128"/>
        <v>0</v>
      </c>
      <c r="AB80" s="21">
        <f t="shared" si="129"/>
        <v>0</v>
      </c>
      <c r="AE80" s="21">
        <f t="shared" si="130"/>
        <v>0</v>
      </c>
      <c r="AH80" s="21">
        <f t="shared" si="131"/>
        <v>0</v>
      </c>
      <c r="AK80" s="21">
        <f t="shared" si="132"/>
        <v>0</v>
      </c>
      <c r="AN80" s="21">
        <f t="shared" si="133"/>
        <v>0</v>
      </c>
      <c r="AQ80" s="21">
        <f t="shared" si="134"/>
        <v>0</v>
      </c>
      <c r="AT80" s="21">
        <f t="shared" si="135"/>
        <v>0</v>
      </c>
      <c r="AW80" s="21">
        <f t="shared" si="136"/>
        <v>0</v>
      </c>
      <c r="AZ80" s="21">
        <f t="shared" si="137"/>
        <v>0</v>
      </c>
      <c r="BC80" s="21">
        <f t="shared" si="138"/>
        <v>0</v>
      </c>
      <c r="BF80" s="21">
        <f t="shared" si="139"/>
        <v>0</v>
      </c>
      <c r="BI80" s="21">
        <f t="shared" si="140"/>
        <v>0</v>
      </c>
      <c r="BL80" s="130"/>
      <c r="BM80" s="130"/>
    </row>
    <row r="81" spans="4:65" hidden="1" x14ac:dyDescent="0.2">
      <c r="D81" s="21">
        <f t="shared" si="121"/>
        <v>0</v>
      </c>
      <c r="G81" s="21">
        <f t="shared" si="122"/>
        <v>0</v>
      </c>
      <c r="J81" s="21">
        <f t="shared" si="123"/>
        <v>0</v>
      </c>
      <c r="M81" s="21">
        <f t="shared" si="124"/>
        <v>0</v>
      </c>
      <c r="P81" s="21">
        <f t="shared" si="125"/>
        <v>0</v>
      </c>
      <c r="S81" s="21">
        <f t="shared" si="126"/>
        <v>0</v>
      </c>
      <c r="V81" s="21">
        <f t="shared" si="127"/>
        <v>0</v>
      </c>
      <c r="Y81" s="21">
        <f t="shared" si="128"/>
        <v>0</v>
      </c>
      <c r="AB81" s="21">
        <f t="shared" si="129"/>
        <v>0</v>
      </c>
      <c r="AE81" s="21">
        <f t="shared" si="130"/>
        <v>0</v>
      </c>
      <c r="AH81" s="21">
        <f t="shared" si="131"/>
        <v>0</v>
      </c>
      <c r="AK81" s="21">
        <f t="shared" si="132"/>
        <v>0</v>
      </c>
      <c r="AN81" s="21">
        <f t="shared" si="133"/>
        <v>0</v>
      </c>
      <c r="AQ81" s="21">
        <f t="shared" si="134"/>
        <v>0</v>
      </c>
      <c r="AT81" s="21">
        <f t="shared" si="135"/>
        <v>0</v>
      </c>
      <c r="AW81" s="21">
        <f t="shared" si="136"/>
        <v>0</v>
      </c>
      <c r="AZ81" s="21">
        <f t="shared" si="137"/>
        <v>0</v>
      </c>
      <c r="BC81" s="21">
        <f t="shared" si="138"/>
        <v>0</v>
      </c>
      <c r="BF81" s="21">
        <f t="shared" si="139"/>
        <v>0</v>
      </c>
      <c r="BI81" s="21">
        <f t="shared" si="140"/>
        <v>0</v>
      </c>
      <c r="BL81" s="130"/>
      <c r="BM81" s="130"/>
    </row>
    <row r="82" spans="4:65" hidden="1" x14ac:dyDescent="0.2">
      <c r="D82" s="21">
        <f t="shared" si="121"/>
        <v>0</v>
      </c>
      <c r="G82" s="21">
        <f t="shared" si="122"/>
        <v>0</v>
      </c>
      <c r="J82" s="21">
        <f t="shared" si="123"/>
        <v>0</v>
      </c>
      <c r="M82" s="21">
        <f t="shared" si="124"/>
        <v>0</v>
      </c>
      <c r="P82" s="21">
        <f t="shared" si="125"/>
        <v>0</v>
      </c>
      <c r="S82" s="21">
        <f t="shared" si="126"/>
        <v>0</v>
      </c>
      <c r="V82" s="21">
        <f t="shared" si="127"/>
        <v>0</v>
      </c>
      <c r="Y82" s="21">
        <f t="shared" si="128"/>
        <v>0</v>
      </c>
      <c r="AB82" s="21">
        <f t="shared" si="129"/>
        <v>0</v>
      </c>
      <c r="AE82" s="21">
        <f t="shared" si="130"/>
        <v>0</v>
      </c>
      <c r="AH82" s="21">
        <f t="shared" si="131"/>
        <v>0</v>
      </c>
      <c r="AK82" s="21">
        <f t="shared" si="132"/>
        <v>0</v>
      </c>
      <c r="AN82" s="21">
        <f t="shared" si="133"/>
        <v>0</v>
      </c>
      <c r="AQ82" s="21">
        <f t="shared" si="134"/>
        <v>0</v>
      </c>
      <c r="AT82" s="21">
        <f t="shared" si="135"/>
        <v>0</v>
      </c>
      <c r="AW82" s="21">
        <f t="shared" si="136"/>
        <v>0</v>
      </c>
      <c r="AZ82" s="21">
        <f t="shared" si="137"/>
        <v>0</v>
      </c>
      <c r="BC82" s="21">
        <f t="shared" si="138"/>
        <v>0</v>
      </c>
      <c r="BF82" s="21">
        <f t="shared" si="139"/>
        <v>0</v>
      </c>
      <c r="BI82" s="21">
        <f t="shared" si="140"/>
        <v>0</v>
      </c>
      <c r="BL82" s="130"/>
      <c r="BM82" s="130"/>
    </row>
    <row r="83" spans="4:65" hidden="1" x14ac:dyDescent="0.2">
      <c r="D83" s="21">
        <f t="shared" si="121"/>
        <v>0</v>
      </c>
      <c r="G83" s="21">
        <f t="shared" si="122"/>
        <v>0</v>
      </c>
      <c r="J83" s="21">
        <f t="shared" si="123"/>
        <v>0</v>
      </c>
      <c r="M83" s="21">
        <f t="shared" si="124"/>
        <v>0</v>
      </c>
      <c r="P83" s="21">
        <f t="shared" si="125"/>
        <v>0</v>
      </c>
      <c r="S83" s="21">
        <f t="shared" si="126"/>
        <v>0</v>
      </c>
      <c r="V83" s="21">
        <f t="shared" si="127"/>
        <v>0</v>
      </c>
      <c r="Y83" s="21">
        <f t="shared" si="128"/>
        <v>0</v>
      </c>
      <c r="AB83" s="21">
        <f t="shared" si="129"/>
        <v>0</v>
      </c>
      <c r="AE83" s="21">
        <f t="shared" si="130"/>
        <v>0</v>
      </c>
      <c r="AH83" s="21">
        <f t="shared" si="131"/>
        <v>0</v>
      </c>
      <c r="AK83" s="21">
        <f t="shared" si="132"/>
        <v>0</v>
      </c>
      <c r="AN83" s="21">
        <f t="shared" si="133"/>
        <v>0</v>
      </c>
      <c r="AQ83" s="21">
        <f t="shared" si="134"/>
        <v>0</v>
      </c>
      <c r="AT83" s="21">
        <f t="shared" si="135"/>
        <v>0</v>
      </c>
      <c r="AW83" s="21">
        <f t="shared" si="136"/>
        <v>0</v>
      </c>
      <c r="AZ83" s="21">
        <f t="shared" si="137"/>
        <v>0</v>
      </c>
      <c r="BC83" s="21">
        <f t="shared" si="138"/>
        <v>0</v>
      </c>
      <c r="BF83" s="21">
        <f t="shared" si="139"/>
        <v>0</v>
      </c>
      <c r="BI83" s="21">
        <f t="shared" si="140"/>
        <v>0</v>
      </c>
      <c r="BL83" s="130"/>
      <c r="BM83" s="130"/>
    </row>
    <row r="84" spans="4:65" hidden="1" x14ac:dyDescent="0.2">
      <c r="D84" s="21">
        <f t="shared" si="121"/>
        <v>0</v>
      </c>
      <c r="G84" s="21">
        <f t="shared" si="122"/>
        <v>0</v>
      </c>
      <c r="J84" s="21">
        <f t="shared" si="123"/>
        <v>0</v>
      </c>
      <c r="M84" s="21">
        <f t="shared" si="124"/>
        <v>0</v>
      </c>
      <c r="P84" s="21">
        <f t="shared" si="125"/>
        <v>0</v>
      </c>
      <c r="S84" s="21">
        <f t="shared" si="126"/>
        <v>0</v>
      </c>
      <c r="V84" s="21">
        <f t="shared" si="127"/>
        <v>0</v>
      </c>
      <c r="Y84" s="21">
        <f t="shared" si="128"/>
        <v>0</v>
      </c>
      <c r="AB84" s="21">
        <f t="shared" si="129"/>
        <v>0</v>
      </c>
      <c r="AE84" s="21">
        <f t="shared" si="130"/>
        <v>0</v>
      </c>
      <c r="AH84" s="21">
        <f t="shared" si="131"/>
        <v>0</v>
      </c>
      <c r="AK84" s="21">
        <f t="shared" si="132"/>
        <v>0</v>
      </c>
      <c r="AN84" s="21">
        <f t="shared" si="133"/>
        <v>0</v>
      </c>
      <c r="AQ84" s="21">
        <f t="shared" si="134"/>
        <v>0</v>
      </c>
      <c r="AT84" s="21">
        <f t="shared" si="135"/>
        <v>0</v>
      </c>
      <c r="AW84" s="21">
        <f t="shared" si="136"/>
        <v>0</v>
      </c>
      <c r="AZ84" s="21">
        <f t="shared" si="137"/>
        <v>0</v>
      </c>
      <c r="BC84" s="21">
        <f t="shared" si="138"/>
        <v>0</v>
      </c>
      <c r="BF84" s="21">
        <f t="shared" si="139"/>
        <v>0</v>
      </c>
      <c r="BI84" s="21">
        <f t="shared" si="140"/>
        <v>0</v>
      </c>
      <c r="BL84" s="130"/>
      <c r="BM84" s="130"/>
    </row>
    <row r="85" spans="4:65" hidden="1" x14ac:dyDescent="0.2">
      <c r="D85" s="21">
        <f t="shared" si="121"/>
        <v>0</v>
      </c>
      <c r="G85" s="21">
        <f t="shared" si="122"/>
        <v>0</v>
      </c>
      <c r="J85" s="21">
        <f t="shared" si="123"/>
        <v>0</v>
      </c>
      <c r="M85" s="21">
        <f t="shared" si="124"/>
        <v>0</v>
      </c>
      <c r="P85" s="21">
        <f t="shared" si="125"/>
        <v>0</v>
      </c>
      <c r="S85" s="21">
        <f t="shared" si="126"/>
        <v>0</v>
      </c>
      <c r="V85" s="21">
        <f t="shared" si="127"/>
        <v>0</v>
      </c>
      <c r="Y85" s="21">
        <f t="shared" si="128"/>
        <v>0</v>
      </c>
      <c r="AB85" s="21">
        <f t="shared" si="129"/>
        <v>0</v>
      </c>
      <c r="AE85" s="21">
        <f t="shared" si="130"/>
        <v>0</v>
      </c>
      <c r="AH85" s="21">
        <f t="shared" si="131"/>
        <v>0</v>
      </c>
      <c r="AK85" s="21">
        <f t="shared" si="132"/>
        <v>0</v>
      </c>
      <c r="AN85" s="21">
        <f t="shared" si="133"/>
        <v>0</v>
      </c>
      <c r="AQ85" s="21">
        <f t="shared" si="134"/>
        <v>0</v>
      </c>
      <c r="AT85" s="21">
        <f t="shared" si="135"/>
        <v>0</v>
      </c>
      <c r="AW85" s="21">
        <f t="shared" si="136"/>
        <v>0</v>
      </c>
      <c r="AZ85" s="21">
        <f t="shared" si="137"/>
        <v>0</v>
      </c>
      <c r="BC85" s="21">
        <f t="shared" si="138"/>
        <v>0</v>
      </c>
      <c r="BF85" s="21">
        <f t="shared" si="139"/>
        <v>0</v>
      </c>
      <c r="BI85" s="21">
        <f t="shared" si="140"/>
        <v>0</v>
      </c>
      <c r="BL85" s="130"/>
      <c r="BM85" s="130"/>
    </row>
    <row r="86" spans="4:65" hidden="1" x14ac:dyDescent="0.2">
      <c r="D86" s="21">
        <f t="shared" si="121"/>
        <v>0</v>
      </c>
      <c r="G86" s="21">
        <f t="shared" si="122"/>
        <v>0</v>
      </c>
      <c r="J86" s="21">
        <f t="shared" si="123"/>
        <v>0</v>
      </c>
      <c r="M86" s="21">
        <f t="shared" si="124"/>
        <v>0</v>
      </c>
      <c r="P86" s="21">
        <f t="shared" si="125"/>
        <v>0</v>
      </c>
      <c r="S86" s="21">
        <f t="shared" si="126"/>
        <v>0</v>
      </c>
      <c r="V86" s="21">
        <f t="shared" si="127"/>
        <v>0</v>
      </c>
      <c r="Y86" s="21">
        <f t="shared" si="128"/>
        <v>0</v>
      </c>
      <c r="AB86" s="21">
        <f t="shared" si="129"/>
        <v>0</v>
      </c>
      <c r="AE86" s="21">
        <f t="shared" si="130"/>
        <v>0</v>
      </c>
      <c r="AH86" s="21">
        <f t="shared" si="131"/>
        <v>0</v>
      </c>
      <c r="AK86" s="21">
        <f t="shared" si="132"/>
        <v>0</v>
      </c>
      <c r="AN86" s="21">
        <f t="shared" si="133"/>
        <v>0</v>
      </c>
      <c r="AQ86" s="21">
        <f t="shared" si="134"/>
        <v>0</v>
      </c>
      <c r="AT86" s="21">
        <f t="shared" si="135"/>
        <v>0</v>
      </c>
      <c r="AW86" s="21">
        <f t="shared" si="136"/>
        <v>0</v>
      </c>
      <c r="AZ86" s="21">
        <f t="shared" si="137"/>
        <v>0</v>
      </c>
      <c r="BC86" s="21">
        <f t="shared" si="138"/>
        <v>0</v>
      </c>
      <c r="BF86" s="21">
        <f t="shared" si="139"/>
        <v>0</v>
      </c>
      <c r="BI86" s="21">
        <f t="shared" si="140"/>
        <v>0</v>
      </c>
      <c r="BL86" s="130"/>
      <c r="BM86" s="130"/>
    </row>
    <row r="87" spans="4:65" hidden="1" x14ac:dyDescent="0.2">
      <c r="D87" s="21">
        <f t="shared" si="121"/>
        <v>0</v>
      </c>
      <c r="G87" s="21">
        <f t="shared" si="122"/>
        <v>0</v>
      </c>
      <c r="J87" s="21">
        <f t="shared" si="123"/>
        <v>0</v>
      </c>
      <c r="M87" s="21">
        <f t="shared" si="124"/>
        <v>0</v>
      </c>
      <c r="P87" s="21">
        <f t="shared" si="125"/>
        <v>0</v>
      </c>
      <c r="S87" s="21">
        <f t="shared" si="126"/>
        <v>0</v>
      </c>
      <c r="V87" s="21">
        <f t="shared" si="127"/>
        <v>0</v>
      </c>
      <c r="Y87" s="21">
        <f t="shared" si="128"/>
        <v>0</v>
      </c>
      <c r="AB87" s="21">
        <f t="shared" si="129"/>
        <v>0</v>
      </c>
      <c r="AE87" s="21">
        <f t="shared" si="130"/>
        <v>0</v>
      </c>
      <c r="AH87" s="21">
        <f t="shared" si="131"/>
        <v>0</v>
      </c>
      <c r="AK87" s="21">
        <f t="shared" si="132"/>
        <v>0</v>
      </c>
      <c r="AN87" s="21">
        <f t="shared" si="133"/>
        <v>0</v>
      </c>
      <c r="AQ87" s="21">
        <f t="shared" si="134"/>
        <v>0</v>
      </c>
      <c r="AT87" s="21">
        <f t="shared" si="135"/>
        <v>0</v>
      </c>
      <c r="AW87" s="21">
        <f t="shared" si="136"/>
        <v>0</v>
      </c>
      <c r="AZ87" s="21">
        <f t="shared" si="137"/>
        <v>0</v>
      </c>
      <c r="BC87" s="21">
        <f t="shared" si="138"/>
        <v>0</v>
      </c>
      <c r="BF87" s="21">
        <f t="shared" si="139"/>
        <v>0</v>
      </c>
      <c r="BI87" s="21">
        <f t="shared" si="140"/>
        <v>0</v>
      </c>
      <c r="BL87" s="130"/>
      <c r="BM87" s="130"/>
    </row>
    <row r="88" spans="4:65" hidden="1" x14ac:dyDescent="0.2">
      <c r="D88" s="21">
        <f t="shared" si="121"/>
        <v>0</v>
      </c>
      <c r="G88" s="21">
        <f t="shared" si="122"/>
        <v>0</v>
      </c>
      <c r="J88" s="21">
        <f t="shared" si="123"/>
        <v>0</v>
      </c>
      <c r="M88" s="21">
        <f t="shared" si="124"/>
        <v>0</v>
      </c>
      <c r="P88" s="21">
        <f t="shared" si="125"/>
        <v>0</v>
      </c>
      <c r="S88" s="21">
        <f t="shared" si="126"/>
        <v>0</v>
      </c>
      <c r="V88" s="21">
        <f t="shared" si="127"/>
        <v>0</v>
      </c>
      <c r="Y88" s="21">
        <f t="shared" si="128"/>
        <v>0</v>
      </c>
      <c r="AB88" s="21">
        <f t="shared" si="129"/>
        <v>0</v>
      </c>
      <c r="AE88" s="21">
        <f t="shared" si="130"/>
        <v>0</v>
      </c>
      <c r="AH88" s="21">
        <f t="shared" si="131"/>
        <v>0</v>
      </c>
      <c r="AK88" s="21">
        <f t="shared" si="132"/>
        <v>0</v>
      </c>
      <c r="AN88" s="21">
        <f t="shared" si="133"/>
        <v>0</v>
      </c>
      <c r="AQ88" s="21">
        <f t="shared" si="134"/>
        <v>0</v>
      </c>
      <c r="AT88" s="21">
        <f t="shared" si="135"/>
        <v>0</v>
      </c>
      <c r="AW88" s="21">
        <f t="shared" si="136"/>
        <v>0</v>
      </c>
      <c r="AZ88" s="21">
        <f t="shared" si="137"/>
        <v>0</v>
      </c>
      <c r="BC88" s="21">
        <f t="shared" si="138"/>
        <v>0</v>
      </c>
      <c r="BF88" s="21">
        <f t="shared" si="139"/>
        <v>0</v>
      </c>
      <c r="BI88" s="21">
        <f t="shared" si="140"/>
        <v>0</v>
      </c>
      <c r="BL88" s="130"/>
      <c r="BM88" s="130"/>
    </row>
    <row r="89" spans="4:65" x14ac:dyDescent="0.2"/>
  </sheetData>
  <sheetProtection password="CF04" sheet="1" objects="1" scenarios="1" selectLockedCells="1"/>
  <mergeCells count="26">
    <mergeCell ref="AW6:AY6"/>
    <mergeCell ref="AH6:AJ6"/>
    <mergeCell ref="AK6:AM6"/>
    <mergeCell ref="AN6:AP6"/>
    <mergeCell ref="AQ6:AS6"/>
    <mergeCell ref="AE6:AG6"/>
    <mergeCell ref="AB6:AD6"/>
    <mergeCell ref="V6:X6"/>
    <mergeCell ref="Y6:AA6"/>
    <mergeCell ref="AT6:AV6"/>
    <mergeCell ref="D6:F6"/>
    <mergeCell ref="G6:I6"/>
    <mergeCell ref="J6:L6"/>
    <mergeCell ref="M6:O6"/>
    <mergeCell ref="B1:BI1"/>
    <mergeCell ref="B2:CU2"/>
    <mergeCell ref="C5:AK5"/>
    <mergeCell ref="AB3:AH3"/>
    <mergeCell ref="C3:G3"/>
    <mergeCell ref="J3:S3"/>
    <mergeCell ref="BC6:BE6"/>
    <mergeCell ref="BF6:BH6"/>
    <mergeCell ref="BI6:BK6"/>
    <mergeCell ref="AZ6:BB6"/>
    <mergeCell ref="P6:R6"/>
    <mergeCell ref="S6:U6"/>
  </mergeCells>
  <phoneticPr fontId="0" type="noConversion"/>
  <conditionalFormatting sqref="B7:B46">
    <cfRule type="expression" dxfId="28" priority="1" stopIfTrue="1">
      <formula>$BL7=0</formula>
    </cfRule>
    <cfRule type="expression" dxfId="27" priority="2" stopIfTrue="1">
      <formula>AND($BN7=0,$BL7=1)</formula>
    </cfRule>
  </conditionalFormatting>
  <conditionalFormatting sqref="C7 C9:C46">
    <cfRule type="expression" dxfId="26" priority="3" stopIfTrue="1">
      <formula>$BO7=0</formula>
    </cfRule>
  </conditionalFormatting>
  <conditionalFormatting sqref="C3:I3">
    <cfRule type="expression" dxfId="25" priority="7" stopIfTrue="1">
      <formula>MID(C3,1,1)="К"</formula>
    </cfRule>
  </conditionalFormatting>
  <conditionalFormatting sqref="J3:U3">
    <cfRule type="expression" dxfId="24" priority="8" stopIfTrue="1">
      <formula>MID(J3,1,1)&lt;&gt;"s"</formula>
    </cfRule>
  </conditionalFormatting>
  <conditionalFormatting sqref="D7:D46 G7:G46 J7:J46 M7:M46 P7:P46 S7:S46 V7:V46 Y7:Y46 AB7:AB46 AE7:AE46 AH7:AH46 AK7:AK46 AN7:AN46 BI7:BI46 AT7:AT46 AW7:AW46 AZ7:AZ46 BC7:BC46 BF7:BF46 AQ7:AQ46">
    <cfRule type="expression" dxfId="23" priority="9" stopIfTrue="1">
      <formula>BQ7=0</formula>
    </cfRule>
  </conditionalFormatting>
  <conditionalFormatting sqref="E7:E46 H7:H46 K7:K46 N7:N46 Q7:Q46 T7:T46 W7:W46 Z7:Z46 AC7:AC46 AF7:AF46 AI7:AI46 AL7:AL46 AO7:AO46 AR7:AR46 AU7:AU46 AX7:AX46 BA7:BA46 BD7:BD46 BG7:BG46 BJ7:BJ46">
    <cfRule type="expression" dxfId="22" priority="10" stopIfTrue="1">
      <formula>BQ7=0</formula>
    </cfRule>
  </conditionalFormatting>
  <conditionalFormatting sqref="F7:F46 I7:I46 L7:L46 O7:O46 R7:R46 U7:U46 X7:X46 AA7:AA46 AD7:AD46 AG7:AG46 AJ7:AJ46 AM7:AM46 AP7:AP46 AS7:AS46 AV7:AV46 AY7:AY46 BB7:BB46 BE7:BE46 BH7:BH46 BK7:BK46">
    <cfRule type="expression" dxfId="21" priority="11" stopIfTrue="1">
      <formula>BQ7=0</formula>
    </cfRule>
  </conditionalFormatting>
  <conditionalFormatting sqref="C8">
    <cfRule type="expression" dxfId="20" priority="12" stopIfTrue="1">
      <formula>$BO8=0</formula>
    </cfRule>
  </conditionalFormatting>
  <conditionalFormatting sqref="C5:AK5">
    <cfRule type="expression" dxfId="19" priority="13" stopIfTrue="1">
      <formula>OR(ISERR($A$2),AND($BL$6&lt;40,$BO$6=40))</formula>
    </cfRule>
    <cfRule type="expression" dxfId="18" priority="14" stopIfTrue="1">
      <formula>$A$1=1</formula>
    </cfRule>
  </conditionalFormatting>
  <pageMargins left="0.51" right="0.48" top="0.49" bottom="0.47" header="0.5" footer="0.5"/>
  <pageSetup paperSize="9" orientation="landscape" r:id="rId1"/>
  <headerFooter alignWithMargins="0"/>
  <rowBreaks count="3" manualBreakCount="3">
    <brk id="18" max="16383" man="1"/>
    <brk id="33" max="16383" man="1"/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E16" sqref="E16"/>
    </sheetView>
  </sheetViews>
  <sheetFormatPr defaultColWidth="4.7109375" defaultRowHeight="15" zeroHeight="1" x14ac:dyDescent="0.2"/>
  <cols>
    <col min="1" max="1" width="8.85546875" style="21" hidden="1" customWidth="1"/>
    <col min="2" max="2" width="5" style="21" customWidth="1"/>
    <col min="3" max="3" width="28.7109375" style="21" customWidth="1"/>
    <col min="4" max="5" width="32.28515625" style="21" customWidth="1"/>
    <col min="6" max="9" width="15.28515625" style="21" hidden="1" customWidth="1"/>
    <col min="10" max="11" width="12.85546875" style="21" hidden="1" customWidth="1"/>
    <col min="12" max="22" width="5.140625" style="21" hidden="1" customWidth="1"/>
    <col min="23" max="23" width="5.28515625" style="21" hidden="1" customWidth="1"/>
    <col min="24" max="24" width="4.5703125" style="23" hidden="1" customWidth="1"/>
    <col min="25" max="25" width="5.140625" style="24" hidden="1" customWidth="1"/>
    <col min="26" max="26" width="4.85546875" style="22" hidden="1" customWidth="1"/>
    <col min="27" max="27" width="5.140625" style="22" hidden="1" customWidth="1"/>
    <col min="28" max="37" width="4.28515625" style="22" hidden="1" customWidth="1"/>
    <col min="38" max="38" width="4.85546875" style="22" hidden="1" customWidth="1"/>
    <col min="39" max="47" width="4.28515625" style="22" hidden="1" customWidth="1"/>
    <col min="48" max="255" width="9.140625" style="21" hidden="1" customWidth="1"/>
    <col min="256" max="16384" width="4.7109375" style="21"/>
  </cols>
  <sheetData>
    <row r="1" spans="1:47" ht="18" customHeight="1" x14ac:dyDescent="0.25">
      <c r="A1" s="21">
        <f>IF(AND(X8=40,AA8=40,Список!K1=1,Список!A1=1,Z8&gt;0),1,0)*'Часть 1'!A1</f>
        <v>1</v>
      </c>
      <c r="B1" s="305" t="s">
        <v>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15"/>
      <c r="Y1" s="15"/>
      <c r="Z1" s="12"/>
      <c r="AA1" s="12"/>
    </row>
    <row r="2" spans="1:47" ht="15.75" customHeight="1" x14ac:dyDescent="0.25">
      <c r="A2" s="21">
        <f>SUM(D5:W5)</f>
        <v>11</v>
      </c>
      <c r="B2" s="305" t="str">
        <f>служ!B10&amp;"  "&amp;служ!B11</f>
        <v>Диагностическая работа по математике  7 класс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47" ht="46.5" customHeight="1" x14ac:dyDescent="0.2">
      <c r="B3" s="69">
        <v>2</v>
      </c>
      <c r="C3" s="124" t="str">
        <f>IF(Список!K3=1,Список!H3,"Класс не указан! Введите его на листе Список учеников.")</f>
        <v>7в</v>
      </c>
      <c r="D3" s="123">
        <f>служ!B12</f>
        <v>41702</v>
      </c>
      <c r="E3" s="307" t="str">
        <f>IF(Список!K1=1,Список!C1,"Логин не указан! Введите его на листе Список учеников.")</f>
        <v>sch570216</v>
      </c>
      <c r="F3" s="308"/>
      <c r="G3" s="308"/>
      <c r="H3" s="308"/>
      <c r="I3" s="61"/>
      <c r="J3" s="60"/>
      <c r="K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52"/>
      <c r="Y3" s="52"/>
      <c r="Z3" s="53"/>
      <c r="AA3" s="53"/>
    </row>
    <row r="4" spans="1:47" ht="20.25" hidden="1" customHeight="1" x14ac:dyDescent="0.2">
      <c r="A4" s="21">
        <f>IF(OR(B4=служ!I3,B4=служ!I5),0,1)</f>
        <v>1</v>
      </c>
      <c r="B4" s="306" t="s">
        <v>204</v>
      </c>
      <c r="C4" s="306"/>
      <c r="D4" s="306"/>
      <c r="E4" s="306"/>
      <c r="F4" s="306"/>
      <c r="G4" s="306"/>
      <c r="H4" s="306"/>
      <c r="I4" s="306"/>
      <c r="J4" s="60"/>
      <c r="K4" s="60"/>
      <c r="L4" s="6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52"/>
      <c r="Y4" s="52"/>
      <c r="Z4" s="53"/>
      <c r="AA4" s="53"/>
    </row>
    <row r="5" spans="1:47" ht="19.5" hidden="1" customHeight="1" x14ac:dyDescent="0.25">
      <c r="B5" s="14"/>
      <c r="D5" s="21">
        <f>SUM(D51:D90)</f>
        <v>4</v>
      </c>
      <c r="E5" s="21">
        <f>SUM(E51:E90)</f>
        <v>7</v>
      </c>
      <c r="F5" s="21">
        <f>SUM(F51:F90)</f>
        <v>0</v>
      </c>
      <c r="G5" s="21">
        <f>SUM(G51:G90)</f>
        <v>0</v>
      </c>
      <c r="H5" s="21">
        <f t="shared" ref="H5:W5" si="0">SUM(H51:H90)</f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15"/>
      <c r="Y5" s="15"/>
      <c r="Z5" s="12"/>
      <c r="AA5" s="12"/>
    </row>
    <row r="6" spans="1:47" ht="38.25" customHeight="1" x14ac:dyDescent="0.2">
      <c r="C6" s="304" t="str">
        <f>IF(ISERR(A2),"Отмените операцию (правка - отменить), или отчет будет испорчен.",IF(AA8&lt;40,"Ввод данных не закончен! Заполните поля, отмеченные цветом (0,1,2, ..., нет - нет решения, @ - тема не изучена).",IF(X8&lt;40,"Введены лишние данные! Очистите строки с красными номерами.",IF(Z8=0,"Список учеников пуст! Заполните лист Список!",IF(A1=1,"Данные по разделу приняты. Перейдите на лист otchet.","")))))</f>
        <v>Данные по разделу приняты. Перейдите на лист otchet.</v>
      </c>
      <c r="D6" s="304"/>
      <c r="E6" s="304"/>
      <c r="F6" s="304"/>
      <c r="G6" s="304"/>
      <c r="H6" s="304"/>
      <c r="AA6" s="25"/>
      <c r="AB6" s="22">
        <v>1</v>
      </c>
      <c r="AC6" s="22">
        <v>2</v>
      </c>
      <c r="AD6" s="22">
        <v>3</v>
      </c>
      <c r="AE6" s="22">
        <v>4</v>
      </c>
      <c r="AF6" s="22">
        <v>5</v>
      </c>
      <c r="AG6" s="22">
        <v>6</v>
      </c>
      <c r="AH6" s="22">
        <v>7</v>
      </c>
      <c r="AI6" s="22">
        <v>8</v>
      </c>
      <c r="AJ6" s="22">
        <v>9</v>
      </c>
      <c r="AK6" s="22">
        <v>10</v>
      </c>
      <c r="AL6" s="22">
        <v>11</v>
      </c>
      <c r="AM6" s="22">
        <v>12</v>
      </c>
      <c r="AN6" s="22">
        <v>13</v>
      </c>
      <c r="AO6" s="22">
        <v>14</v>
      </c>
      <c r="AP6" s="22">
        <v>15</v>
      </c>
      <c r="AQ6" s="22">
        <v>16</v>
      </c>
      <c r="AR6" s="22">
        <v>17</v>
      </c>
      <c r="AS6" s="22">
        <v>18</v>
      </c>
      <c r="AT6" s="22">
        <v>19</v>
      </c>
      <c r="AU6" s="22">
        <v>20</v>
      </c>
    </row>
    <row r="7" spans="1:47" ht="38.25" hidden="1" customHeight="1" x14ac:dyDescent="0.25">
      <c r="C7" s="88"/>
      <c r="D7" s="88">
        <f>служ!C24</f>
        <v>2</v>
      </c>
      <c r="E7" s="88">
        <f>служ!D24</f>
        <v>2</v>
      </c>
      <c r="F7" s="88">
        <f>служ!E24</f>
        <v>0</v>
      </c>
      <c r="G7" s="88">
        <f>служ!F24</f>
        <v>0</v>
      </c>
      <c r="H7" s="88">
        <f>служ!G24</f>
        <v>0</v>
      </c>
      <c r="I7" s="88">
        <f>служ!H24</f>
        <v>0</v>
      </c>
      <c r="J7" s="88">
        <f>служ!I24</f>
        <v>0</v>
      </c>
      <c r="K7" s="88">
        <f>служ!J24</f>
        <v>0</v>
      </c>
      <c r="L7" s="88">
        <f>служ!K24</f>
        <v>0</v>
      </c>
      <c r="M7" s="88">
        <f>служ!L24</f>
        <v>0</v>
      </c>
      <c r="N7" s="88">
        <f>служ!C27</f>
        <v>0</v>
      </c>
      <c r="O7" s="88">
        <f>служ!D27</f>
        <v>0</v>
      </c>
      <c r="P7" s="88">
        <f>служ!E27</f>
        <v>0</v>
      </c>
      <c r="Q7" s="88">
        <f>служ!F27</f>
        <v>0</v>
      </c>
      <c r="R7" s="88">
        <f>служ!G27</f>
        <v>0</v>
      </c>
      <c r="S7" s="88">
        <f>служ!H27</f>
        <v>0</v>
      </c>
      <c r="T7" s="88">
        <f>служ!I27</f>
        <v>0</v>
      </c>
      <c r="U7" s="88">
        <f>служ!J27</f>
        <v>0</v>
      </c>
      <c r="V7" s="88">
        <f>служ!K27</f>
        <v>0</v>
      </c>
      <c r="W7" s="88">
        <f>служ!L27</f>
        <v>0</v>
      </c>
      <c r="AA7" s="25"/>
    </row>
    <row r="8" spans="1:47" ht="45.75" customHeight="1" x14ac:dyDescent="0.2">
      <c r="A8" s="26"/>
      <c r="B8" s="27" t="s">
        <v>4</v>
      </c>
      <c r="C8" s="27" t="s">
        <v>94</v>
      </c>
      <c r="D8" s="111" t="str">
        <f>служ!C25&amp;"
"&amp;D7&amp;" б"</f>
        <v>9
2 б</v>
      </c>
      <c r="E8" s="111" t="str">
        <f>служ!D25&amp;"
"&amp;E7&amp;" б"</f>
        <v>10
2 б</v>
      </c>
      <c r="F8" s="111" t="str">
        <f>служ!E25&amp;"
"&amp;F7&amp;" б"</f>
        <v>нет
0 б</v>
      </c>
      <c r="G8" s="111" t="str">
        <f>служ!F25&amp;"
"&amp;G7&amp;" б"</f>
        <v>нет
0 б</v>
      </c>
      <c r="H8" s="111" t="str">
        <f>служ!G25&amp;"
"&amp;H7&amp;" б"</f>
        <v>нет
0 б</v>
      </c>
      <c r="I8" s="111" t="str">
        <f>служ!H25&amp;"
"&amp;I7&amp;" б"</f>
        <v>нет
0 б</v>
      </c>
      <c r="J8" s="111" t="str">
        <f>служ!I25&amp;"
"&amp;J7&amp;" б"</f>
        <v>нет
0 б</v>
      </c>
      <c r="K8" s="111" t="str">
        <f>служ!J25&amp;"
"&amp;K7&amp;" б"</f>
        <v>нет
0 б</v>
      </c>
      <c r="L8" s="54" t="str">
        <f>служ!K25&amp;"
"&amp;L7&amp;" б"</f>
        <v>нет
0 б</v>
      </c>
      <c r="M8" s="54" t="str">
        <f>служ!L25&amp;"
"&amp;M7&amp;" б"</f>
        <v>нет
0 б</v>
      </c>
      <c r="N8" s="54" t="str">
        <f>служ!C28&amp;"
"&amp;N7&amp;" б"</f>
        <v>нет
0 б</v>
      </c>
      <c r="O8" s="54" t="str">
        <f>служ!D28&amp;"
"&amp;O7&amp;" б"</f>
        <v>нет
0 б</v>
      </c>
      <c r="P8" s="54" t="str">
        <f>служ!E28&amp;"
"&amp;P7&amp;" б"</f>
        <v>нет
0 б</v>
      </c>
      <c r="Q8" s="54" t="str">
        <f>служ!F28&amp;"
"&amp;Q7&amp;" б"</f>
        <v>нет
0 б</v>
      </c>
      <c r="R8" s="54" t="str">
        <f>служ!G28&amp;"
"&amp;R7&amp;" б"</f>
        <v>нет
0 б</v>
      </c>
      <c r="S8" s="54" t="str">
        <f>служ!H28&amp;"
"&amp;S7&amp;" б"</f>
        <v>нет
0 б</v>
      </c>
      <c r="T8" s="54" t="str">
        <f>служ!I28&amp;"
"&amp;T7&amp;" б"</f>
        <v>нет
0 б</v>
      </c>
      <c r="U8" s="54" t="str">
        <f>служ!J28&amp;"
"&amp;U7&amp;" б"</f>
        <v>нет
0 б</v>
      </c>
      <c r="V8" s="54" t="str">
        <f>служ!K28&amp;"
"&amp;V7&amp;" б"</f>
        <v>нет
0 б</v>
      </c>
      <c r="W8" s="54" t="str">
        <f>служ!L28&amp;"
"&amp;W7&amp;" б"</f>
        <v>нет
0 б</v>
      </c>
      <c r="X8" s="28">
        <f>SUM(X9:X48)</f>
        <v>40</v>
      </c>
      <c r="Y8" s="29"/>
      <c r="Z8" s="30">
        <f>SUM(Z9:Z48)</f>
        <v>15</v>
      </c>
      <c r="AA8" s="30">
        <f>SUM(AA9:AA48)</f>
        <v>40</v>
      </c>
      <c r="AB8" s="25" t="str">
        <f>служ!C24&amp;":"&amp;служ!C25</f>
        <v>2:9</v>
      </c>
      <c r="AC8" s="25" t="str">
        <f>служ!D24&amp;":"&amp;служ!D25</f>
        <v>2:10</v>
      </c>
      <c r="AD8" s="25" t="str">
        <f>служ!E24&amp;":"&amp;служ!E25</f>
        <v>0:нет</v>
      </c>
      <c r="AE8" s="25" t="str">
        <f>служ!F24&amp;":"&amp;служ!F25</f>
        <v>0:нет</v>
      </c>
      <c r="AF8" s="25" t="str">
        <f>служ!G24&amp;":"&amp;служ!G25</f>
        <v>0:нет</v>
      </c>
      <c r="AG8" s="25" t="str">
        <f>служ!H24&amp;":"&amp;служ!H25</f>
        <v>0:нет</v>
      </c>
      <c r="AH8" s="25" t="str">
        <f>служ!I24&amp;":"&amp;служ!I25</f>
        <v>0:нет</v>
      </c>
      <c r="AI8" s="25" t="str">
        <f>служ!J24&amp;":"&amp;служ!J25</f>
        <v>0:нет</v>
      </c>
      <c r="AJ8" s="25" t="str">
        <f>служ!K24&amp;":"&amp;служ!K25</f>
        <v>0:нет</v>
      </c>
      <c r="AK8" s="25" t="str">
        <f>служ!L24&amp;":"&amp;служ!L25</f>
        <v>0:нет</v>
      </c>
      <c r="AL8" s="25" t="str">
        <f>служ!C27&amp;":"&amp;служ!C28</f>
        <v>0:нет</v>
      </c>
      <c r="AM8" s="25" t="str">
        <f>служ!D27&amp;":"&amp;служ!D28</f>
        <v>0:нет</v>
      </c>
      <c r="AN8" s="25" t="str">
        <f>служ!E27&amp;":"&amp;служ!E28</f>
        <v>0:нет</v>
      </c>
      <c r="AO8" s="25" t="str">
        <f>служ!F27&amp;":"&amp;служ!F28</f>
        <v>0:нет</v>
      </c>
      <c r="AP8" s="25" t="str">
        <f>служ!G27&amp;":"&amp;служ!G28</f>
        <v>0:нет</v>
      </c>
      <c r="AQ8" s="25" t="str">
        <f>служ!H27&amp;":"&amp;служ!H28</f>
        <v>0:нет</v>
      </c>
      <c r="AR8" s="25" t="str">
        <f>служ!I27&amp;":"&amp;служ!I28</f>
        <v>0:нет</v>
      </c>
      <c r="AS8" s="25" t="str">
        <f>служ!J27&amp;":"&amp;служ!J28</f>
        <v>0:нет</v>
      </c>
      <c r="AT8" s="25" t="str">
        <f>служ!K27&amp;":"&amp;служ!K28</f>
        <v>0:нет</v>
      </c>
      <c r="AU8" s="25" t="str">
        <f>служ!L27&amp;":"&amp;служ!L28</f>
        <v>0:нет</v>
      </c>
    </row>
    <row r="9" spans="1:47" ht="15.75" customHeight="1" x14ac:dyDescent="0.2">
      <c r="B9" s="55">
        <v>1</v>
      </c>
      <c r="C9" s="56" t="str">
        <f>IF(ISBLANK(Список!B6),"",IF(Список!K6=0,"Укажите вариант",Список!B6))</f>
        <v xml:space="preserve">Балицкая Мария </v>
      </c>
      <c r="D9" s="162" t="s">
        <v>97</v>
      </c>
      <c r="E9" s="162" t="s">
        <v>97</v>
      </c>
      <c r="F9" s="171"/>
      <c r="G9" s="171"/>
      <c r="H9" s="171"/>
      <c r="I9" s="171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31">
        <f>IF(AND(Z9=0,COUNTIF(D9:W9,"*")+COUNTIF(D9:W9,"&lt;9"&gt;0)),0,1)</f>
        <v>1</v>
      </c>
      <c r="Y9" s="31"/>
      <c r="Z9" s="32">
        <f t="shared" ref="Z9:Z48" si="1">IF(C9="",0,1)</f>
        <v>1</v>
      </c>
      <c r="AA9" s="34">
        <f>IF(AND(SUM(AB9:AU9)=20,Список!K6=1),1,0)</f>
        <v>1</v>
      </c>
      <c r="AB9" s="33">
        <f t="shared" ref="AB9:AB48" si="2">IF(AND(ISBLANK(D9),$Z9=1,AB$49=1),0,1)</f>
        <v>1</v>
      </c>
      <c r="AC9" s="33">
        <f t="shared" ref="AC9:AC48" si="3">IF(AND(ISBLANK(E9),$Z9=1,AC$49=1),0,1)</f>
        <v>1</v>
      </c>
      <c r="AD9" s="33">
        <f t="shared" ref="AD9:AD48" si="4">IF(AND(ISBLANK(F9),$Z9=1,AD$49=1),0,1)</f>
        <v>1</v>
      </c>
      <c r="AE9" s="33">
        <f t="shared" ref="AE9:AE48" si="5">IF(AND(ISBLANK(G9),$Z9=1,AE$49=1),0,1)</f>
        <v>1</v>
      </c>
      <c r="AF9" s="33">
        <f t="shared" ref="AF9:AF48" si="6">IF(AND(ISBLANK(H9),$Z9=1,AF$49=1),0,1)</f>
        <v>1</v>
      </c>
      <c r="AG9" s="33">
        <f t="shared" ref="AG9:AG48" si="7">IF(AND(ISBLANK(I9),$Z9=1,AG$49=1),0,1)</f>
        <v>1</v>
      </c>
      <c r="AH9" s="33">
        <f t="shared" ref="AH9:AH48" si="8">IF(AND(ISBLANK(J9),$Z9=1,AH$49=1),0,1)</f>
        <v>1</v>
      </c>
      <c r="AI9" s="33">
        <f t="shared" ref="AI9:AI48" si="9">IF(AND(ISBLANK(K9),$Z9=1,AI$49=1),0,1)</f>
        <v>1</v>
      </c>
      <c r="AJ9" s="33">
        <f t="shared" ref="AJ9:AJ48" si="10">IF(AND(ISBLANK(L9),$Z9=1,AJ$49=1),0,1)</f>
        <v>1</v>
      </c>
      <c r="AK9" s="33">
        <f t="shared" ref="AK9:AK48" si="11">IF(AND(ISBLANK(M9),$Z9=1,AK$49=1),0,1)</f>
        <v>1</v>
      </c>
      <c r="AL9" s="33">
        <f t="shared" ref="AL9:AL48" si="12">IF(AND(ISBLANK(N9),$Z9=1,AL$49=1),0,1)</f>
        <v>1</v>
      </c>
      <c r="AM9" s="33">
        <f t="shared" ref="AM9:AM48" si="13">IF(AND(ISBLANK(O9),$Z9=1,AM$49=1),0,1)</f>
        <v>1</v>
      </c>
      <c r="AN9" s="33">
        <f t="shared" ref="AN9:AN48" si="14">IF(AND(ISBLANK(P9),$Z9=1,AN$49=1),0,1)</f>
        <v>1</v>
      </c>
      <c r="AO9" s="33">
        <f t="shared" ref="AO9:AO48" si="15">IF(AND(ISBLANK(Q9),$Z9=1,AO$49=1),0,1)</f>
        <v>1</v>
      </c>
      <c r="AP9" s="33">
        <f t="shared" ref="AP9:AP48" si="16">IF(AND(ISBLANK(R9),$Z9=1,AP$49=1),0,1)</f>
        <v>1</v>
      </c>
      <c r="AQ9" s="33">
        <f t="shared" ref="AQ9:AQ48" si="17">IF(AND(ISBLANK(S9),$Z9=1,AQ$49=1),0,1)</f>
        <v>1</v>
      </c>
      <c r="AR9" s="33">
        <f t="shared" ref="AR9:AR48" si="18">IF(AND(ISBLANK(T9),$Z9=1,AR$49=1),0,1)</f>
        <v>1</v>
      </c>
      <c r="AS9" s="33">
        <f t="shared" ref="AS9:AS48" si="19">IF(AND(ISBLANK(U9),$Z9=1,AS$49=1),0,1)</f>
        <v>1</v>
      </c>
      <c r="AT9" s="33">
        <f t="shared" ref="AT9:AT48" si="20">IF(AND(ISBLANK(V9),$Z9=1,AT$49=1),0,1)</f>
        <v>1</v>
      </c>
      <c r="AU9" s="33">
        <f t="shared" ref="AU9:AU48" si="21">IF(AND(ISBLANK(W9),$Z9=1,AU$49=1),0,1)</f>
        <v>1</v>
      </c>
    </row>
    <row r="10" spans="1:47" ht="15.75" customHeight="1" x14ac:dyDescent="0.2">
      <c r="B10" s="55">
        <v>2</v>
      </c>
      <c r="C10" s="56" t="str">
        <f>IF(ISBLANK(Список!B7),"",IF(Список!K7=0,"Укажите вариант",Список!B7))</f>
        <v>Кирилюк Вадим</v>
      </c>
      <c r="D10" s="162" t="s">
        <v>97</v>
      </c>
      <c r="E10" s="162">
        <v>0</v>
      </c>
      <c r="F10" s="171"/>
      <c r="G10" s="171"/>
      <c r="H10" s="171"/>
      <c r="I10" s="171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31">
        <f>IF(AND(Z10=0,(COUNTIF(D10:W10,"*")+COUNTIF(D10:W10,"&lt;9"))&gt;0),0,1)</f>
        <v>1</v>
      </c>
      <c r="Y10" s="31"/>
      <c r="Z10" s="32">
        <f t="shared" si="1"/>
        <v>1</v>
      </c>
      <c r="AA10" s="34">
        <f t="shared" ref="AA10:AA48" si="22">IF(SUM(AB10:AU10)=20,1,0)</f>
        <v>1</v>
      </c>
      <c r="AB10" s="33">
        <f t="shared" si="2"/>
        <v>1</v>
      </c>
      <c r="AC10" s="33">
        <f t="shared" si="3"/>
        <v>1</v>
      </c>
      <c r="AD10" s="33">
        <f t="shared" si="4"/>
        <v>1</v>
      </c>
      <c r="AE10" s="33">
        <f t="shared" si="5"/>
        <v>1</v>
      </c>
      <c r="AF10" s="33">
        <f t="shared" si="6"/>
        <v>1</v>
      </c>
      <c r="AG10" s="33">
        <f t="shared" si="7"/>
        <v>1</v>
      </c>
      <c r="AH10" s="33">
        <f t="shared" si="8"/>
        <v>1</v>
      </c>
      <c r="AI10" s="33">
        <f t="shared" si="9"/>
        <v>1</v>
      </c>
      <c r="AJ10" s="33">
        <f t="shared" si="10"/>
        <v>1</v>
      </c>
      <c r="AK10" s="33">
        <f t="shared" si="11"/>
        <v>1</v>
      </c>
      <c r="AL10" s="33">
        <f t="shared" si="12"/>
        <v>1</v>
      </c>
      <c r="AM10" s="33">
        <f t="shared" si="13"/>
        <v>1</v>
      </c>
      <c r="AN10" s="33">
        <f t="shared" si="14"/>
        <v>1</v>
      </c>
      <c r="AO10" s="33">
        <f t="shared" si="15"/>
        <v>1</v>
      </c>
      <c r="AP10" s="33">
        <f t="shared" si="16"/>
        <v>1</v>
      </c>
      <c r="AQ10" s="33">
        <f t="shared" si="17"/>
        <v>1</v>
      </c>
      <c r="AR10" s="33">
        <f t="shared" si="18"/>
        <v>1</v>
      </c>
      <c r="AS10" s="33">
        <f t="shared" si="19"/>
        <v>1</v>
      </c>
      <c r="AT10" s="33">
        <f t="shared" si="20"/>
        <v>1</v>
      </c>
      <c r="AU10" s="33">
        <f t="shared" si="21"/>
        <v>1</v>
      </c>
    </row>
    <row r="11" spans="1:47" ht="15.75" customHeight="1" x14ac:dyDescent="0.2">
      <c r="B11" s="55">
        <v>3</v>
      </c>
      <c r="C11" s="56" t="str">
        <f>IF(ISBLANK(Список!B8),"",IF(Список!K8=0,"Укажите вариант",Список!B8))</f>
        <v>Якуничева Александра</v>
      </c>
      <c r="D11" s="162" t="s">
        <v>97</v>
      </c>
      <c r="E11" s="162" t="s">
        <v>97</v>
      </c>
      <c r="F11" s="171"/>
      <c r="G11" s="171"/>
      <c r="H11" s="171"/>
      <c r="I11" s="171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31">
        <f>IF(AND(Z11=0,(COUNTIF(D11:W11,"*")+COUNTIF(D11:W11,"&lt;9"))&gt;0),0,1)</f>
        <v>1</v>
      </c>
      <c r="Y11" s="31"/>
      <c r="Z11" s="32">
        <f t="shared" si="1"/>
        <v>1</v>
      </c>
      <c r="AA11" s="34">
        <f t="shared" si="22"/>
        <v>1</v>
      </c>
      <c r="AB11" s="33">
        <f t="shared" si="2"/>
        <v>1</v>
      </c>
      <c r="AC11" s="33">
        <f>IF(AND(ISBLANK(E11),$Z11=1,AC$49=1),0,1)</f>
        <v>1</v>
      </c>
      <c r="AD11" s="33">
        <f t="shared" si="4"/>
        <v>1</v>
      </c>
      <c r="AE11" s="33">
        <f t="shared" si="5"/>
        <v>1</v>
      </c>
      <c r="AF11" s="33">
        <f t="shared" si="6"/>
        <v>1</v>
      </c>
      <c r="AG11" s="33">
        <f t="shared" si="7"/>
        <v>1</v>
      </c>
      <c r="AH11" s="33">
        <f t="shared" si="8"/>
        <v>1</v>
      </c>
      <c r="AI11" s="33">
        <f t="shared" si="9"/>
        <v>1</v>
      </c>
      <c r="AJ11" s="33">
        <f t="shared" si="10"/>
        <v>1</v>
      </c>
      <c r="AK11" s="33">
        <f t="shared" si="11"/>
        <v>1</v>
      </c>
      <c r="AL11" s="33">
        <f t="shared" si="12"/>
        <v>1</v>
      </c>
      <c r="AM11" s="33">
        <f t="shared" si="13"/>
        <v>1</v>
      </c>
      <c r="AN11" s="33">
        <f t="shared" si="14"/>
        <v>1</v>
      </c>
      <c r="AO11" s="33">
        <f t="shared" si="15"/>
        <v>1</v>
      </c>
      <c r="AP11" s="33">
        <f t="shared" si="16"/>
        <v>1</v>
      </c>
      <c r="AQ11" s="33">
        <f t="shared" si="17"/>
        <v>1</v>
      </c>
      <c r="AR11" s="33">
        <f t="shared" si="18"/>
        <v>1</v>
      </c>
      <c r="AS11" s="33">
        <f t="shared" si="19"/>
        <v>1</v>
      </c>
      <c r="AT11" s="33">
        <f t="shared" si="20"/>
        <v>1</v>
      </c>
      <c r="AU11" s="33">
        <f t="shared" si="21"/>
        <v>1</v>
      </c>
    </row>
    <row r="12" spans="1:47" ht="15.75" customHeight="1" x14ac:dyDescent="0.2">
      <c r="B12" s="55">
        <v>4</v>
      </c>
      <c r="C12" s="56" t="str">
        <f>IF(ISBLANK(Список!B9),"",IF(Список!K9=0,"Укажите вариант",Список!B9))</f>
        <v>Басова Валерия</v>
      </c>
      <c r="D12" s="162" t="s">
        <v>97</v>
      </c>
      <c r="E12" s="162" t="s">
        <v>97</v>
      </c>
      <c r="F12" s="171"/>
      <c r="G12" s="171"/>
      <c r="H12" s="171"/>
      <c r="I12" s="171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31">
        <f>IF(AND(Z12=0,(COUNTIF(D12:W12,"*")+COUNTIF(D12:W12,"&lt;9"))&gt;0),0,1)</f>
        <v>1</v>
      </c>
      <c r="Y12" s="31"/>
      <c r="Z12" s="32">
        <f t="shared" si="1"/>
        <v>1</v>
      </c>
      <c r="AA12" s="34">
        <f t="shared" si="22"/>
        <v>1</v>
      </c>
      <c r="AB12" s="33">
        <f t="shared" si="2"/>
        <v>1</v>
      </c>
      <c r="AC12" s="33">
        <f>IF(AND(ISBLANK(E12),$Z12=1,AC$49=1),0,1)</f>
        <v>1</v>
      </c>
      <c r="AD12" s="33">
        <f t="shared" si="4"/>
        <v>1</v>
      </c>
      <c r="AE12" s="33">
        <f t="shared" si="5"/>
        <v>1</v>
      </c>
      <c r="AF12" s="33">
        <f t="shared" si="6"/>
        <v>1</v>
      </c>
      <c r="AG12" s="33">
        <f t="shared" si="7"/>
        <v>1</v>
      </c>
      <c r="AH12" s="33">
        <f t="shared" si="8"/>
        <v>1</v>
      </c>
      <c r="AI12" s="33">
        <f t="shared" si="9"/>
        <v>1</v>
      </c>
      <c r="AJ12" s="33">
        <f t="shared" si="10"/>
        <v>1</v>
      </c>
      <c r="AK12" s="33">
        <f t="shared" si="11"/>
        <v>1</v>
      </c>
      <c r="AL12" s="33">
        <f t="shared" si="12"/>
        <v>1</v>
      </c>
      <c r="AM12" s="33">
        <f t="shared" si="13"/>
        <v>1</v>
      </c>
      <c r="AN12" s="33">
        <f t="shared" si="14"/>
        <v>1</v>
      </c>
      <c r="AO12" s="33">
        <f t="shared" si="15"/>
        <v>1</v>
      </c>
      <c r="AP12" s="33">
        <f t="shared" si="16"/>
        <v>1</v>
      </c>
      <c r="AQ12" s="33">
        <f t="shared" si="17"/>
        <v>1</v>
      </c>
      <c r="AR12" s="33">
        <f t="shared" si="18"/>
        <v>1</v>
      </c>
      <c r="AS12" s="33">
        <f t="shared" si="19"/>
        <v>1</v>
      </c>
      <c r="AT12" s="33">
        <f t="shared" si="20"/>
        <v>1</v>
      </c>
      <c r="AU12" s="33">
        <f t="shared" si="21"/>
        <v>1</v>
      </c>
    </row>
    <row r="13" spans="1:47" ht="15.75" customHeight="1" x14ac:dyDescent="0.2">
      <c r="B13" s="55">
        <v>5</v>
      </c>
      <c r="C13" s="56" t="str">
        <f>IF(ISBLANK(Список!B10),"",IF(Список!K10=0,"Укажите вариант",Список!B10))</f>
        <v>Дарвых Павел</v>
      </c>
      <c r="D13" s="162" t="s">
        <v>97</v>
      </c>
      <c r="E13" s="162" t="s">
        <v>97</v>
      </c>
      <c r="F13" s="171"/>
      <c r="G13" s="171"/>
      <c r="H13" s="171"/>
      <c r="I13" s="171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31">
        <f>IF(AND(Z13=0,(COUNTIF(D13:W13,"*")+COUNTIF(D13:W13,"&lt;9"))&gt;0),0,1)</f>
        <v>1</v>
      </c>
      <c r="Y13" s="31"/>
      <c r="Z13" s="32">
        <f t="shared" si="1"/>
        <v>1</v>
      </c>
      <c r="AA13" s="34">
        <f t="shared" si="22"/>
        <v>1</v>
      </c>
      <c r="AB13" s="33">
        <f t="shared" si="2"/>
        <v>1</v>
      </c>
      <c r="AC13" s="33">
        <f t="shared" si="3"/>
        <v>1</v>
      </c>
      <c r="AD13" s="33">
        <f t="shared" si="4"/>
        <v>1</v>
      </c>
      <c r="AE13" s="33">
        <f t="shared" si="5"/>
        <v>1</v>
      </c>
      <c r="AF13" s="33">
        <f t="shared" si="6"/>
        <v>1</v>
      </c>
      <c r="AG13" s="33">
        <f t="shared" si="7"/>
        <v>1</v>
      </c>
      <c r="AH13" s="33">
        <f t="shared" si="8"/>
        <v>1</v>
      </c>
      <c r="AI13" s="33">
        <f t="shared" si="9"/>
        <v>1</v>
      </c>
      <c r="AJ13" s="33">
        <f t="shared" si="10"/>
        <v>1</v>
      </c>
      <c r="AK13" s="33">
        <f t="shared" si="11"/>
        <v>1</v>
      </c>
      <c r="AL13" s="33">
        <f t="shared" si="12"/>
        <v>1</v>
      </c>
      <c r="AM13" s="33">
        <f t="shared" si="13"/>
        <v>1</v>
      </c>
      <c r="AN13" s="33">
        <f t="shared" si="14"/>
        <v>1</v>
      </c>
      <c r="AO13" s="33">
        <f t="shared" si="15"/>
        <v>1</v>
      </c>
      <c r="AP13" s="33">
        <f t="shared" si="16"/>
        <v>1</v>
      </c>
      <c r="AQ13" s="33">
        <f t="shared" si="17"/>
        <v>1</v>
      </c>
      <c r="AR13" s="33">
        <f t="shared" si="18"/>
        <v>1</v>
      </c>
      <c r="AS13" s="33">
        <f t="shared" si="19"/>
        <v>1</v>
      </c>
      <c r="AT13" s="33">
        <f t="shared" si="20"/>
        <v>1</v>
      </c>
      <c r="AU13" s="33">
        <f t="shared" si="21"/>
        <v>1</v>
      </c>
    </row>
    <row r="14" spans="1:47" ht="15.75" customHeight="1" x14ac:dyDescent="0.2">
      <c r="B14" s="55">
        <v>6</v>
      </c>
      <c r="C14" s="56" t="str">
        <f>IF(ISBLANK(Список!B11),"",IF(Список!K11=0,"Укажите вариант",Список!B11))</f>
        <v xml:space="preserve">Панов Станислав </v>
      </c>
      <c r="D14" s="162" t="s">
        <v>97</v>
      </c>
      <c r="E14" s="162" t="s">
        <v>97</v>
      </c>
      <c r="F14" s="171"/>
      <c r="G14" s="171"/>
      <c r="H14" s="171"/>
      <c r="I14" s="171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31">
        <f t="shared" ref="X14:X48" si="23">IF(AND(Z14=0,(COUNTIF(D14:W14,"*")+COUNTIF(D14:W14,"&lt;9"))&gt;0),0,1)</f>
        <v>1</v>
      </c>
      <c r="Y14" s="31"/>
      <c r="Z14" s="32">
        <f t="shared" si="1"/>
        <v>1</v>
      </c>
      <c r="AA14" s="34">
        <f t="shared" si="22"/>
        <v>1</v>
      </c>
      <c r="AB14" s="33">
        <f t="shared" si="2"/>
        <v>1</v>
      </c>
      <c r="AC14" s="33">
        <f t="shared" si="3"/>
        <v>1</v>
      </c>
      <c r="AD14" s="33">
        <f t="shared" si="4"/>
        <v>1</v>
      </c>
      <c r="AE14" s="33">
        <f t="shared" si="5"/>
        <v>1</v>
      </c>
      <c r="AF14" s="33">
        <f t="shared" si="6"/>
        <v>1</v>
      </c>
      <c r="AG14" s="33">
        <f t="shared" si="7"/>
        <v>1</v>
      </c>
      <c r="AH14" s="33">
        <f t="shared" si="8"/>
        <v>1</v>
      </c>
      <c r="AI14" s="33">
        <f t="shared" si="9"/>
        <v>1</v>
      </c>
      <c r="AJ14" s="33">
        <f t="shared" si="10"/>
        <v>1</v>
      </c>
      <c r="AK14" s="33">
        <f t="shared" si="11"/>
        <v>1</v>
      </c>
      <c r="AL14" s="33">
        <f t="shared" si="12"/>
        <v>1</v>
      </c>
      <c r="AM14" s="33">
        <f t="shared" si="13"/>
        <v>1</v>
      </c>
      <c r="AN14" s="33">
        <f t="shared" si="14"/>
        <v>1</v>
      </c>
      <c r="AO14" s="33">
        <f t="shared" si="15"/>
        <v>1</v>
      </c>
      <c r="AP14" s="33">
        <f t="shared" si="16"/>
        <v>1</v>
      </c>
      <c r="AQ14" s="33">
        <f t="shared" si="17"/>
        <v>1</v>
      </c>
      <c r="AR14" s="33">
        <f t="shared" si="18"/>
        <v>1</v>
      </c>
      <c r="AS14" s="33">
        <f t="shared" si="19"/>
        <v>1</v>
      </c>
      <c r="AT14" s="33">
        <f t="shared" si="20"/>
        <v>1</v>
      </c>
      <c r="AU14" s="33">
        <f t="shared" si="21"/>
        <v>1</v>
      </c>
    </row>
    <row r="15" spans="1:47" ht="15.75" customHeight="1" x14ac:dyDescent="0.2">
      <c r="B15" s="55">
        <v>7</v>
      </c>
      <c r="C15" s="56" t="str">
        <f>IF(ISBLANK(Список!B12),"",IF(Список!K12=0,"Укажите вариант",Список!B12))</f>
        <v xml:space="preserve">Шурыгина Милена </v>
      </c>
      <c r="D15" s="162">
        <v>2</v>
      </c>
      <c r="E15" s="162">
        <v>2</v>
      </c>
      <c r="F15" s="171"/>
      <c r="G15" s="171"/>
      <c r="H15" s="171"/>
      <c r="I15" s="171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31">
        <f t="shared" si="23"/>
        <v>1</v>
      </c>
      <c r="Y15" s="31"/>
      <c r="Z15" s="32">
        <f t="shared" si="1"/>
        <v>1</v>
      </c>
      <c r="AA15" s="34">
        <f t="shared" si="22"/>
        <v>1</v>
      </c>
      <c r="AB15" s="33">
        <f t="shared" si="2"/>
        <v>1</v>
      </c>
      <c r="AC15" s="33">
        <f t="shared" si="3"/>
        <v>1</v>
      </c>
      <c r="AD15" s="33">
        <f t="shared" si="4"/>
        <v>1</v>
      </c>
      <c r="AE15" s="33">
        <f t="shared" si="5"/>
        <v>1</v>
      </c>
      <c r="AF15" s="33">
        <f t="shared" si="6"/>
        <v>1</v>
      </c>
      <c r="AG15" s="33">
        <f t="shared" si="7"/>
        <v>1</v>
      </c>
      <c r="AH15" s="33">
        <f t="shared" si="8"/>
        <v>1</v>
      </c>
      <c r="AI15" s="33">
        <f t="shared" si="9"/>
        <v>1</v>
      </c>
      <c r="AJ15" s="33">
        <f t="shared" si="10"/>
        <v>1</v>
      </c>
      <c r="AK15" s="33">
        <f t="shared" si="11"/>
        <v>1</v>
      </c>
      <c r="AL15" s="33">
        <f t="shared" si="12"/>
        <v>1</v>
      </c>
      <c r="AM15" s="33">
        <f t="shared" si="13"/>
        <v>1</v>
      </c>
      <c r="AN15" s="33">
        <f t="shared" si="14"/>
        <v>1</v>
      </c>
      <c r="AO15" s="33">
        <f t="shared" si="15"/>
        <v>1</v>
      </c>
      <c r="AP15" s="33">
        <f t="shared" si="16"/>
        <v>1</v>
      </c>
      <c r="AQ15" s="33">
        <f t="shared" si="17"/>
        <v>1</v>
      </c>
      <c r="AR15" s="33">
        <f t="shared" si="18"/>
        <v>1</v>
      </c>
      <c r="AS15" s="33">
        <f t="shared" si="19"/>
        <v>1</v>
      </c>
      <c r="AT15" s="33">
        <f t="shared" si="20"/>
        <v>1</v>
      </c>
      <c r="AU15" s="33">
        <f t="shared" si="21"/>
        <v>1</v>
      </c>
    </row>
    <row r="16" spans="1:47" ht="15.75" customHeight="1" x14ac:dyDescent="0.2">
      <c r="B16" s="55">
        <v>8</v>
      </c>
      <c r="C16" s="56" t="str">
        <f>IF(ISBLANK(Список!B13),"",IF(Список!K13=0,"Укажите вариант",Список!B13))</f>
        <v xml:space="preserve">Тулупова Дарья </v>
      </c>
      <c r="D16" s="162" t="s">
        <v>97</v>
      </c>
      <c r="E16" s="162">
        <v>2</v>
      </c>
      <c r="F16" s="171"/>
      <c r="G16" s="171"/>
      <c r="H16" s="171"/>
      <c r="I16" s="171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31">
        <f t="shared" si="23"/>
        <v>1</v>
      </c>
      <c r="Y16" s="31"/>
      <c r="Z16" s="32">
        <f t="shared" si="1"/>
        <v>1</v>
      </c>
      <c r="AA16" s="34">
        <f t="shared" si="22"/>
        <v>1</v>
      </c>
      <c r="AB16" s="33">
        <f>IF(AND(ISBLANK(D16),$Z16=1,AB$49=1),0,1)</f>
        <v>1</v>
      </c>
      <c r="AC16" s="33">
        <f>IF(AND(ISBLANK(E16),$Z16=1,AC$49=1),0,1)</f>
        <v>1</v>
      </c>
      <c r="AD16" s="33">
        <f t="shared" si="4"/>
        <v>1</v>
      </c>
      <c r="AE16" s="33">
        <f t="shared" si="5"/>
        <v>1</v>
      </c>
      <c r="AF16" s="33">
        <f t="shared" si="6"/>
        <v>1</v>
      </c>
      <c r="AG16" s="33">
        <f t="shared" si="7"/>
        <v>1</v>
      </c>
      <c r="AH16" s="33">
        <f t="shared" si="8"/>
        <v>1</v>
      </c>
      <c r="AI16" s="33">
        <f t="shared" si="9"/>
        <v>1</v>
      </c>
      <c r="AJ16" s="33">
        <f t="shared" si="10"/>
        <v>1</v>
      </c>
      <c r="AK16" s="33">
        <f t="shared" si="11"/>
        <v>1</v>
      </c>
      <c r="AL16" s="33">
        <f t="shared" si="12"/>
        <v>1</v>
      </c>
      <c r="AM16" s="33">
        <f t="shared" si="13"/>
        <v>1</v>
      </c>
      <c r="AN16" s="33">
        <f t="shared" si="14"/>
        <v>1</v>
      </c>
      <c r="AO16" s="33">
        <f t="shared" si="15"/>
        <v>1</v>
      </c>
      <c r="AP16" s="33">
        <f t="shared" si="16"/>
        <v>1</v>
      </c>
      <c r="AQ16" s="33">
        <f t="shared" si="17"/>
        <v>1</v>
      </c>
      <c r="AR16" s="33">
        <f t="shared" si="18"/>
        <v>1</v>
      </c>
      <c r="AS16" s="33">
        <f t="shared" si="19"/>
        <v>1</v>
      </c>
      <c r="AT16" s="33">
        <f t="shared" si="20"/>
        <v>1</v>
      </c>
      <c r="AU16" s="33">
        <f t="shared" si="21"/>
        <v>1</v>
      </c>
    </row>
    <row r="17" spans="2:47" ht="15.75" customHeight="1" x14ac:dyDescent="0.2">
      <c r="B17" s="55">
        <v>9</v>
      </c>
      <c r="C17" s="56" t="str">
        <f>IF(ISBLANK(Список!B14),"",IF(Список!K14=0,"Укажите вариант",Список!B14))</f>
        <v xml:space="preserve">Новикова Анастасия </v>
      </c>
      <c r="D17" s="162" t="s">
        <v>97</v>
      </c>
      <c r="E17" s="162" t="s">
        <v>97</v>
      </c>
      <c r="F17" s="171"/>
      <c r="G17" s="171"/>
      <c r="H17" s="171"/>
      <c r="I17" s="171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31">
        <f t="shared" si="23"/>
        <v>1</v>
      </c>
      <c r="Y17" s="31"/>
      <c r="Z17" s="32">
        <f t="shared" si="1"/>
        <v>1</v>
      </c>
      <c r="AA17" s="34">
        <f t="shared" si="22"/>
        <v>1</v>
      </c>
      <c r="AB17" s="33">
        <f>IF(AND(ISBLANK(D17),$Z17=1,AB$49=1),0,1)</f>
        <v>1</v>
      </c>
      <c r="AC17" s="33">
        <f>IF(AND(ISBLANK(E17),$Z17=1,AC$49=1),0,1)</f>
        <v>1</v>
      </c>
      <c r="AD17" s="33">
        <f t="shared" si="4"/>
        <v>1</v>
      </c>
      <c r="AE17" s="33">
        <f t="shared" si="5"/>
        <v>1</v>
      </c>
      <c r="AF17" s="33">
        <f t="shared" si="6"/>
        <v>1</v>
      </c>
      <c r="AG17" s="33">
        <f t="shared" si="7"/>
        <v>1</v>
      </c>
      <c r="AH17" s="33">
        <f t="shared" si="8"/>
        <v>1</v>
      </c>
      <c r="AI17" s="33">
        <f t="shared" si="9"/>
        <v>1</v>
      </c>
      <c r="AJ17" s="33">
        <f t="shared" si="10"/>
        <v>1</v>
      </c>
      <c r="AK17" s="33">
        <f t="shared" si="11"/>
        <v>1</v>
      </c>
      <c r="AL17" s="33">
        <f t="shared" si="12"/>
        <v>1</v>
      </c>
      <c r="AM17" s="33">
        <f t="shared" si="13"/>
        <v>1</v>
      </c>
      <c r="AN17" s="33">
        <f t="shared" si="14"/>
        <v>1</v>
      </c>
      <c r="AO17" s="33">
        <f t="shared" si="15"/>
        <v>1</v>
      </c>
      <c r="AP17" s="33">
        <f t="shared" si="16"/>
        <v>1</v>
      </c>
      <c r="AQ17" s="33">
        <f t="shared" si="17"/>
        <v>1</v>
      </c>
      <c r="AR17" s="33">
        <f t="shared" si="18"/>
        <v>1</v>
      </c>
      <c r="AS17" s="33">
        <f t="shared" si="19"/>
        <v>1</v>
      </c>
      <c r="AT17" s="33">
        <f t="shared" si="20"/>
        <v>1</v>
      </c>
      <c r="AU17" s="33">
        <f t="shared" si="21"/>
        <v>1</v>
      </c>
    </row>
    <row r="18" spans="2:47" ht="15.75" customHeight="1" x14ac:dyDescent="0.2">
      <c r="B18" s="55">
        <v>10</v>
      </c>
      <c r="C18" s="56" t="str">
        <f>IF(ISBLANK(Список!B15),"",IF(Список!K15=0,"Укажите вариант",Список!B15))</f>
        <v xml:space="preserve">Зимин Артем </v>
      </c>
      <c r="D18" s="162" t="s">
        <v>97</v>
      </c>
      <c r="E18" s="162" t="s">
        <v>97</v>
      </c>
      <c r="F18" s="171"/>
      <c r="G18" s="171"/>
      <c r="H18" s="171"/>
      <c r="I18" s="171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31">
        <f t="shared" si="23"/>
        <v>1</v>
      </c>
      <c r="Y18" s="31"/>
      <c r="Z18" s="32">
        <f t="shared" si="1"/>
        <v>1</v>
      </c>
      <c r="AA18" s="34">
        <f t="shared" si="22"/>
        <v>1</v>
      </c>
      <c r="AB18" s="33">
        <f t="shared" si="2"/>
        <v>1</v>
      </c>
      <c r="AC18" s="33">
        <f>IF(AND(ISBLANK(E18),$Z18=1,AC$49=1),0,1)</f>
        <v>1</v>
      </c>
      <c r="AD18" s="33">
        <f t="shared" si="4"/>
        <v>1</v>
      </c>
      <c r="AE18" s="33">
        <f t="shared" si="5"/>
        <v>1</v>
      </c>
      <c r="AF18" s="33">
        <f t="shared" si="6"/>
        <v>1</v>
      </c>
      <c r="AG18" s="33">
        <f t="shared" si="7"/>
        <v>1</v>
      </c>
      <c r="AH18" s="33">
        <f t="shared" si="8"/>
        <v>1</v>
      </c>
      <c r="AI18" s="33">
        <f t="shared" si="9"/>
        <v>1</v>
      </c>
      <c r="AJ18" s="33">
        <f t="shared" si="10"/>
        <v>1</v>
      </c>
      <c r="AK18" s="33">
        <f t="shared" si="11"/>
        <v>1</v>
      </c>
      <c r="AL18" s="33">
        <f t="shared" si="12"/>
        <v>1</v>
      </c>
      <c r="AM18" s="33">
        <f t="shared" si="13"/>
        <v>1</v>
      </c>
      <c r="AN18" s="33">
        <f t="shared" si="14"/>
        <v>1</v>
      </c>
      <c r="AO18" s="33">
        <f t="shared" si="15"/>
        <v>1</v>
      </c>
      <c r="AP18" s="33">
        <f t="shared" si="16"/>
        <v>1</v>
      </c>
      <c r="AQ18" s="33">
        <f t="shared" si="17"/>
        <v>1</v>
      </c>
      <c r="AR18" s="33">
        <f t="shared" si="18"/>
        <v>1</v>
      </c>
      <c r="AS18" s="33">
        <f t="shared" si="19"/>
        <v>1</v>
      </c>
      <c r="AT18" s="33">
        <f t="shared" si="20"/>
        <v>1</v>
      </c>
      <c r="AU18" s="33">
        <f t="shared" si="21"/>
        <v>1</v>
      </c>
    </row>
    <row r="19" spans="2:47" ht="15.75" customHeight="1" x14ac:dyDescent="0.2">
      <c r="B19" s="55">
        <v>11</v>
      </c>
      <c r="C19" s="56" t="str">
        <f>IF(ISBLANK(Список!B16),"",IF(Список!K16=0,"Укажите вариант",Список!B16))</f>
        <v xml:space="preserve">Вакар Татьяна </v>
      </c>
      <c r="D19" s="162" t="s">
        <v>97</v>
      </c>
      <c r="E19" s="162" t="s">
        <v>97</v>
      </c>
      <c r="F19" s="171"/>
      <c r="G19" s="171"/>
      <c r="H19" s="171"/>
      <c r="I19" s="171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31">
        <f t="shared" si="23"/>
        <v>1</v>
      </c>
      <c r="Y19" s="31"/>
      <c r="Z19" s="32">
        <f t="shared" si="1"/>
        <v>1</v>
      </c>
      <c r="AA19" s="34">
        <f t="shared" si="22"/>
        <v>1</v>
      </c>
      <c r="AB19" s="33">
        <f t="shared" si="2"/>
        <v>1</v>
      </c>
      <c r="AC19" s="33">
        <f t="shared" si="3"/>
        <v>1</v>
      </c>
      <c r="AD19" s="33">
        <f t="shared" si="4"/>
        <v>1</v>
      </c>
      <c r="AE19" s="33">
        <f t="shared" si="5"/>
        <v>1</v>
      </c>
      <c r="AF19" s="33">
        <f t="shared" si="6"/>
        <v>1</v>
      </c>
      <c r="AG19" s="33">
        <f t="shared" si="7"/>
        <v>1</v>
      </c>
      <c r="AH19" s="33">
        <f t="shared" si="8"/>
        <v>1</v>
      </c>
      <c r="AI19" s="33">
        <f t="shared" si="9"/>
        <v>1</v>
      </c>
      <c r="AJ19" s="33">
        <f t="shared" si="10"/>
        <v>1</v>
      </c>
      <c r="AK19" s="33">
        <f t="shared" si="11"/>
        <v>1</v>
      </c>
      <c r="AL19" s="33">
        <f t="shared" si="12"/>
        <v>1</v>
      </c>
      <c r="AM19" s="33">
        <f t="shared" si="13"/>
        <v>1</v>
      </c>
      <c r="AN19" s="33">
        <f t="shared" si="14"/>
        <v>1</v>
      </c>
      <c r="AO19" s="33">
        <f t="shared" si="15"/>
        <v>1</v>
      </c>
      <c r="AP19" s="33">
        <f t="shared" si="16"/>
        <v>1</v>
      </c>
      <c r="AQ19" s="33">
        <f t="shared" si="17"/>
        <v>1</v>
      </c>
      <c r="AR19" s="33">
        <f t="shared" si="18"/>
        <v>1</v>
      </c>
      <c r="AS19" s="33">
        <f t="shared" si="19"/>
        <v>1</v>
      </c>
      <c r="AT19" s="33">
        <f t="shared" si="20"/>
        <v>1</v>
      </c>
      <c r="AU19" s="33">
        <f t="shared" si="21"/>
        <v>1</v>
      </c>
    </row>
    <row r="20" spans="2:47" ht="15.75" customHeight="1" x14ac:dyDescent="0.2">
      <c r="B20" s="55">
        <v>12</v>
      </c>
      <c r="C20" s="56" t="str">
        <f>IF(ISBLANK(Список!B17),"",IF(Список!K17=0,"Укажите вариант",Список!B17))</f>
        <v xml:space="preserve">Корявых Дмитрий </v>
      </c>
      <c r="D20" s="162" t="s">
        <v>97</v>
      </c>
      <c r="E20" s="162" t="s">
        <v>97</v>
      </c>
      <c r="F20" s="171"/>
      <c r="G20" s="171"/>
      <c r="H20" s="171"/>
      <c r="I20" s="171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31">
        <f t="shared" si="23"/>
        <v>1</v>
      </c>
      <c r="Y20" s="31"/>
      <c r="Z20" s="32">
        <f t="shared" si="1"/>
        <v>1</v>
      </c>
      <c r="AA20" s="34">
        <f t="shared" si="22"/>
        <v>1</v>
      </c>
      <c r="AB20" s="33">
        <f t="shared" si="2"/>
        <v>1</v>
      </c>
      <c r="AC20" s="33">
        <f t="shared" si="3"/>
        <v>1</v>
      </c>
      <c r="AD20" s="33">
        <f t="shared" si="4"/>
        <v>1</v>
      </c>
      <c r="AE20" s="33">
        <f t="shared" si="5"/>
        <v>1</v>
      </c>
      <c r="AF20" s="33">
        <f t="shared" si="6"/>
        <v>1</v>
      </c>
      <c r="AG20" s="33">
        <f t="shared" si="7"/>
        <v>1</v>
      </c>
      <c r="AH20" s="33">
        <f t="shared" si="8"/>
        <v>1</v>
      </c>
      <c r="AI20" s="33">
        <f t="shared" si="9"/>
        <v>1</v>
      </c>
      <c r="AJ20" s="33">
        <f t="shared" si="10"/>
        <v>1</v>
      </c>
      <c r="AK20" s="33">
        <f t="shared" si="11"/>
        <v>1</v>
      </c>
      <c r="AL20" s="33">
        <f t="shared" si="12"/>
        <v>1</v>
      </c>
      <c r="AM20" s="33">
        <f t="shared" si="13"/>
        <v>1</v>
      </c>
      <c r="AN20" s="33">
        <f t="shared" si="14"/>
        <v>1</v>
      </c>
      <c r="AO20" s="33">
        <f t="shared" si="15"/>
        <v>1</v>
      </c>
      <c r="AP20" s="33">
        <f t="shared" si="16"/>
        <v>1</v>
      </c>
      <c r="AQ20" s="33">
        <f t="shared" si="17"/>
        <v>1</v>
      </c>
      <c r="AR20" s="33">
        <f t="shared" si="18"/>
        <v>1</v>
      </c>
      <c r="AS20" s="33">
        <f t="shared" si="19"/>
        <v>1</v>
      </c>
      <c r="AT20" s="33">
        <f t="shared" si="20"/>
        <v>1</v>
      </c>
      <c r="AU20" s="33">
        <f t="shared" si="21"/>
        <v>1</v>
      </c>
    </row>
    <row r="21" spans="2:47" ht="15.75" customHeight="1" x14ac:dyDescent="0.2">
      <c r="B21" s="55">
        <v>13</v>
      </c>
      <c r="C21" s="56" t="str">
        <f>IF(ISBLANK(Список!B18),"",IF(Список!K18=0,"Укажите вариант",Список!B18))</f>
        <v xml:space="preserve">Толубеева Екатерина </v>
      </c>
      <c r="D21" s="162">
        <v>2</v>
      </c>
      <c r="E21" s="162">
        <v>1</v>
      </c>
      <c r="F21" s="171"/>
      <c r="G21" s="171"/>
      <c r="H21" s="171"/>
      <c r="I21" s="171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31">
        <f t="shared" si="23"/>
        <v>1</v>
      </c>
      <c r="Y21" s="31"/>
      <c r="Z21" s="32">
        <f t="shared" si="1"/>
        <v>1</v>
      </c>
      <c r="AA21" s="34">
        <f t="shared" si="22"/>
        <v>1</v>
      </c>
      <c r="AB21" s="33">
        <f t="shared" si="2"/>
        <v>1</v>
      </c>
      <c r="AC21" s="33">
        <f t="shared" si="3"/>
        <v>1</v>
      </c>
      <c r="AD21" s="33">
        <f t="shared" si="4"/>
        <v>1</v>
      </c>
      <c r="AE21" s="33">
        <f t="shared" si="5"/>
        <v>1</v>
      </c>
      <c r="AF21" s="33">
        <f t="shared" si="6"/>
        <v>1</v>
      </c>
      <c r="AG21" s="33">
        <f t="shared" si="7"/>
        <v>1</v>
      </c>
      <c r="AH21" s="33">
        <f t="shared" si="8"/>
        <v>1</v>
      </c>
      <c r="AI21" s="33">
        <f t="shared" si="9"/>
        <v>1</v>
      </c>
      <c r="AJ21" s="33">
        <f t="shared" si="10"/>
        <v>1</v>
      </c>
      <c r="AK21" s="33">
        <f t="shared" si="11"/>
        <v>1</v>
      </c>
      <c r="AL21" s="33">
        <f t="shared" si="12"/>
        <v>1</v>
      </c>
      <c r="AM21" s="33">
        <f t="shared" si="13"/>
        <v>1</v>
      </c>
      <c r="AN21" s="33">
        <f t="shared" si="14"/>
        <v>1</v>
      </c>
      <c r="AO21" s="33">
        <f t="shared" si="15"/>
        <v>1</v>
      </c>
      <c r="AP21" s="33">
        <f t="shared" si="16"/>
        <v>1</v>
      </c>
      <c r="AQ21" s="33">
        <f t="shared" si="17"/>
        <v>1</v>
      </c>
      <c r="AR21" s="33">
        <f t="shared" si="18"/>
        <v>1</v>
      </c>
      <c r="AS21" s="33">
        <f t="shared" si="19"/>
        <v>1</v>
      </c>
      <c r="AT21" s="33">
        <f t="shared" si="20"/>
        <v>1</v>
      </c>
      <c r="AU21" s="33">
        <f t="shared" si="21"/>
        <v>1</v>
      </c>
    </row>
    <row r="22" spans="2:47" ht="15.75" customHeight="1" x14ac:dyDescent="0.2">
      <c r="B22" s="55">
        <v>14</v>
      </c>
      <c r="C22" s="56" t="str">
        <f>IF(ISBLANK(Список!B19),"",IF(Список!K19=0,"Укажите вариант",Список!B19))</f>
        <v xml:space="preserve">Холодков Александр </v>
      </c>
      <c r="D22" s="162" t="s">
        <v>97</v>
      </c>
      <c r="E22" s="162">
        <v>2</v>
      </c>
      <c r="F22" s="171"/>
      <c r="G22" s="171"/>
      <c r="H22" s="171"/>
      <c r="I22" s="171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31">
        <f t="shared" si="23"/>
        <v>1</v>
      </c>
      <c r="Y22" s="31"/>
      <c r="Z22" s="32">
        <f t="shared" si="1"/>
        <v>1</v>
      </c>
      <c r="AA22" s="34">
        <f t="shared" si="22"/>
        <v>1</v>
      </c>
      <c r="AB22" s="33">
        <f t="shared" si="2"/>
        <v>1</v>
      </c>
      <c r="AC22" s="33">
        <f t="shared" si="3"/>
        <v>1</v>
      </c>
      <c r="AD22" s="33">
        <f t="shared" si="4"/>
        <v>1</v>
      </c>
      <c r="AE22" s="33">
        <f t="shared" si="5"/>
        <v>1</v>
      </c>
      <c r="AF22" s="33">
        <f t="shared" si="6"/>
        <v>1</v>
      </c>
      <c r="AG22" s="33">
        <f t="shared" si="7"/>
        <v>1</v>
      </c>
      <c r="AH22" s="33">
        <f t="shared" si="8"/>
        <v>1</v>
      </c>
      <c r="AI22" s="33">
        <f t="shared" si="9"/>
        <v>1</v>
      </c>
      <c r="AJ22" s="33">
        <f t="shared" si="10"/>
        <v>1</v>
      </c>
      <c r="AK22" s="33">
        <f t="shared" si="11"/>
        <v>1</v>
      </c>
      <c r="AL22" s="33">
        <f t="shared" si="12"/>
        <v>1</v>
      </c>
      <c r="AM22" s="33">
        <f t="shared" si="13"/>
        <v>1</v>
      </c>
      <c r="AN22" s="33">
        <f t="shared" si="14"/>
        <v>1</v>
      </c>
      <c r="AO22" s="33">
        <f t="shared" si="15"/>
        <v>1</v>
      </c>
      <c r="AP22" s="33">
        <f t="shared" si="16"/>
        <v>1</v>
      </c>
      <c r="AQ22" s="33">
        <f t="shared" si="17"/>
        <v>1</v>
      </c>
      <c r="AR22" s="33">
        <f t="shared" si="18"/>
        <v>1</v>
      </c>
      <c r="AS22" s="33">
        <f t="shared" si="19"/>
        <v>1</v>
      </c>
      <c r="AT22" s="33">
        <f t="shared" si="20"/>
        <v>1</v>
      </c>
      <c r="AU22" s="33">
        <f t="shared" si="21"/>
        <v>1</v>
      </c>
    </row>
    <row r="23" spans="2:47" ht="15.75" customHeight="1" x14ac:dyDescent="0.2">
      <c r="B23" s="55">
        <v>15</v>
      </c>
      <c r="C23" s="56" t="str">
        <f>IF(ISBLANK(Список!B20),"",IF(Список!K20=0,"Укажите вариант",Список!B20))</f>
        <v>Полохин Дмитрий</v>
      </c>
      <c r="D23" s="162" t="s">
        <v>97</v>
      </c>
      <c r="E23" s="162" t="s">
        <v>97</v>
      </c>
      <c r="F23" s="171"/>
      <c r="G23" s="171"/>
      <c r="H23" s="171"/>
      <c r="I23" s="171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31">
        <f t="shared" si="23"/>
        <v>1</v>
      </c>
      <c r="Y23" s="31"/>
      <c r="Z23" s="32">
        <f t="shared" si="1"/>
        <v>1</v>
      </c>
      <c r="AA23" s="34">
        <f t="shared" si="22"/>
        <v>1</v>
      </c>
      <c r="AB23" s="33">
        <f t="shared" si="2"/>
        <v>1</v>
      </c>
      <c r="AC23" s="33">
        <f t="shared" si="3"/>
        <v>1</v>
      </c>
      <c r="AD23" s="33">
        <f t="shared" si="4"/>
        <v>1</v>
      </c>
      <c r="AE23" s="33">
        <f t="shared" si="5"/>
        <v>1</v>
      </c>
      <c r="AF23" s="33">
        <f t="shared" si="6"/>
        <v>1</v>
      </c>
      <c r="AG23" s="33">
        <f t="shared" si="7"/>
        <v>1</v>
      </c>
      <c r="AH23" s="33">
        <f t="shared" si="8"/>
        <v>1</v>
      </c>
      <c r="AI23" s="33">
        <f t="shared" si="9"/>
        <v>1</v>
      </c>
      <c r="AJ23" s="33">
        <f t="shared" si="10"/>
        <v>1</v>
      </c>
      <c r="AK23" s="33">
        <f t="shared" si="11"/>
        <v>1</v>
      </c>
      <c r="AL23" s="33">
        <f t="shared" si="12"/>
        <v>1</v>
      </c>
      <c r="AM23" s="33">
        <f t="shared" si="13"/>
        <v>1</v>
      </c>
      <c r="AN23" s="33">
        <f t="shared" si="14"/>
        <v>1</v>
      </c>
      <c r="AO23" s="33">
        <f t="shared" si="15"/>
        <v>1</v>
      </c>
      <c r="AP23" s="33">
        <f t="shared" si="16"/>
        <v>1</v>
      </c>
      <c r="AQ23" s="33">
        <f t="shared" si="17"/>
        <v>1</v>
      </c>
      <c r="AR23" s="33">
        <f t="shared" si="18"/>
        <v>1</v>
      </c>
      <c r="AS23" s="33">
        <f t="shared" si="19"/>
        <v>1</v>
      </c>
      <c r="AT23" s="33">
        <f t="shared" si="20"/>
        <v>1</v>
      </c>
      <c r="AU23" s="33">
        <f t="shared" si="21"/>
        <v>1</v>
      </c>
    </row>
    <row r="24" spans="2:47" ht="15.75" customHeight="1" x14ac:dyDescent="0.2">
      <c r="B24" s="55">
        <v>16</v>
      </c>
      <c r="C24" s="56" t="str">
        <f>IF(ISBLANK(Список!B21),"",IF(Список!K21=0,"Укажите вариант",Список!B21))</f>
        <v/>
      </c>
      <c r="D24" s="162"/>
      <c r="E24" s="162"/>
      <c r="F24" s="171"/>
      <c r="G24" s="171"/>
      <c r="H24" s="171"/>
      <c r="I24" s="171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31">
        <f t="shared" si="23"/>
        <v>1</v>
      </c>
      <c r="Y24" s="31"/>
      <c r="Z24" s="32">
        <f t="shared" si="1"/>
        <v>0</v>
      </c>
      <c r="AA24" s="34">
        <f t="shared" si="22"/>
        <v>1</v>
      </c>
      <c r="AB24" s="33">
        <f t="shared" si="2"/>
        <v>1</v>
      </c>
      <c r="AC24" s="33">
        <f t="shared" si="3"/>
        <v>1</v>
      </c>
      <c r="AD24" s="33">
        <f t="shared" si="4"/>
        <v>1</v>
      </c>
      <c r="AE24" s="33">
        <f t="shared" si="5"/>
        <v>1</v>
      </c>
      <c r="AF24" s="33">
        <f t="shared" si="6"/>
        <v>1</v>
      </c>
      <c r="AG24" s="33">
        <f t="shared" si="7"/>
        <v>1</v>
      </c>
      <c r="AH24" s="33">
        <f t="shared" si="8"/>
        <v>1</v>
      </c>
      <c r="AI24" s="33">
        <f t="shared" si="9"/>
        <v>1</v>
      </c>
      <c r="AJ24" s="33">
        <f t="shared" si="10"/>
        <v>1</v>
      </c>
      <c r="AK24" s="33">
        <f t="shared" si="11"/>
        <v>1</v>
      </c>
      <c r="AL24" s="33">
        <f t="shared" si="12"/>
        <v>1</v>
      </c>
      <c r="AM24" s="33">
        <f t="shared" si="13"/>
        <v>1</v>
      </c>
      <c r="AN24" s="33">
        <f t="shared" si="14"/>
        <v>1</v>
      </c>
      <c r="AO24" s="33">
        <f t="shared" si="15"/>
        <v>1</v>
      </c>
      <c r="AP24" s="33">
        <f t="shared" si="16"/>
        <v>1</v>
      </c>
      <c r="AQ24" s="33">
        <f t="shared" si="17"/>
        <v>1</v>
      </c>
      <c r="AR24" s="33">
        <f t="shared" si="18"/>
        <v>1</v>
      </c>
      <c r="AS24" s="33">
        <f t="shared" si="19"/>
        <v>1</v>
      </c>
      <c r="AT24" s="33">
        <f t="shared" si="20"/>
        <v>1</v>
      </c>
      <c r="AU24" s="33">
        <f t="shared" si="21"/>
        <v>1</v>
      </c>
    </row>
    <row r="25" spans="2:47" ht="15.75" customHeight="1" x14ac:dyDescent="0.2">
      <c r="B25" s="55">
        <v>17</v>
      </c>
      <c r="C25" s="56" t="str">
        <f>IF(ISBLANK(Список!B22),"",IF(Список!K22=0,"Укажите вариант",Список!B22))</f>
        <v/>
      </c>
      <c r="D25" s="162"/>
      <c r="E25" s="162"/>
      <c r="F25" s="171"/>
      <c r="G25" s="171"/>
      <c r="H25" s="171"/>
      <c r="I25" s="171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31">
        <f t="shared" si="23"/>
        <v>1</v>
      </c>
      <c r="Y25" s="31"/>
      <c r="Z25" s="32">
        <f t="shared" si="1"/>
        <v>0</v>
      </c>
      <c r="AA25" s="34">
        <f t="shared" si="22"/>
        <v>1</v>
      </c>
      <c r="AB25" s="33">
        <f t="shared" si="2"/>
        <v>1</v>
      </c>
      <c r="AC25" s="33">
        <f t="shared" si="3"/>
        <v>1</v>
      </c>
      <c r="AD25" s="33">
        <f t="shared" si="4"/>
        <v>1</v>
      </c>
      <c r="AE25" s="33">
        <f t="shared" si="5"/>
        <v>1</v>
      </c>
      <c r="AF25" s="33">
        <f t="shared" si="6"/>
        <v>1</v>
      </c>
      <c r="AG25" s="33">
        <f t="shared" si="7"/>
        <v>1</v>
      </c>
      <c r="AH25" s="33">
        <f t="shared" si="8"/>
        <v>1</v>
      </c>
      <c r="AI25" s="33">
        <f t="shared" si="9"/>
        <v>1</v>
      </c>
      <c r="AJ25" s="33">
        <f t="shared" si="10"/>
        <v>1</v>
      </c>
      <c r="AK25" s="33">
        <f t="shared" si="11"/>
        <v>1</v>
      </c>
      <c r="AL25" s="33">
        <f t="shared" si="12"/>
        <v>1</v>
      </c>
      <c r="AM25" s="33">
        <f t="shared" si="13"/>
        <v>1</v>
      </c>
      <c r="AN25" s="33">
        <f t="shared" si="14"/>
        <v>1</v>
      </c>
      <c r="AO25" s="33">
        <f t="shared" si="15"/>
        <v>1</v>
      </c>
      <c r="AP25" s="33">
        <f t="shared" si="16"/>
        <v>1</v>
      </c>
      <c r="AQ25" s="33">
        <f t="shared" si="17"/>
        <v>1</v>
      </c>
      <c r="AR25" s="33">
        <f t="shared" si="18"/>
        <v>1</v>
      </c>
      <c r="AS25" s="33">
        <f t="shared" si="19"/>
        <v>1</v>
      </c>
      <c r="AT25" s="33">
        <f t="shared" si="20"/>
        <v>1</v>
      </c>
      <c r="AU25" s="33">
        <f t="shared" si="21"/>
        <v>1</v>
      </c>
    </row>
    <row r="26" spans="2:47" ht="15.75" customHeight="1" x14ac:dyDescent="0.2">
      <c r="B26" s="55">
        <v>18</v>
      </c>
      <c r="C26" s="56" t="str">
        <f>IF(ISBLANK(Список!B23),"",IF(Список!K23=0,"Укажите вариант",Список!B23))</f>
        <v/>
      </c>
      <c r="D26" s="162"/>
      <c r="E26" s="162"/>
      <c r="F26" s="171"/>
      <c r="G26" s="171"/>
      <c r="H26" s="171"/>
      <c r="I26" s="171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31">
        <f t="shared" si="23"/>
        <v>1</v>
      </c>
      <c r="Y26" s="31"/>
      <c r="Z26" s="32">
        <f t="shared" si="1"/>
        <v>0</v>
      </c>
      <c r="AA26" s="34">
        <f t="shared" si="22"/>
        <v>1</v>
      </c>
      <c r="AB26" s="33">
        <f t="shared" si="2"/>
        <v>1</v>
      </c>
      <c r="AC26" s="33">
        <f t="shared" si="3"/>
        <v>1</v>
      </c>
      <c r="AD26" s="33">
        <f t="shared" si="4"/>
        <v>1</v>
      </c>
      <c r="AE26" s="33">
        <f t="shared" si="5"/>
        <v>1</v>
      </c>
      <c r="AF26" s="33">
        <f t="shared" si="6"/>
        <v>1</v>
      </c>
      <c r="AG26" s="33">
        <f t="shared" si="7"/>
        <v>1</v>
      </c>
      <c r="AH26" s="33">
        <f t="shared" si="8"/>
        <v>1</v>
      </c>
      <c r="AI26" s="33">
        <f t="shared" si="9"/>
        <v>1</v>
      </c>
      <c r="AJ26" s="33">
        <f t="shared" si="10"/>
        <v>1</v>
      </c>
      <c r="AK26" s="33">
        <f t="shared" si="11"/>
        <v>1</v>
      </c>
      <c r="AL26" s="33">
        <f t="shared" si="12"/>
        <v>1</v>
      </c>
      <c r="AM26" s="33">
        <f t="shared" si="13"/>
        <v>1</v>
      </c>
      <c r="AN26" s="33">
        <f t="shared" si="14"/>
        <v>1</v>
      </c>
      <c r="AO26" s="33">
        <f t="shared" si="15"/>
        <v>1</v>
      </c>
      <c r="AP26" s="33">
        <f t="shared" si="16"/>
        <v>1</v>
      </c>
      <c r="AQ26" s="33">
        <f t="shared" si="17"/>
        <v>1</v>
      </c>
      <c r="AR26" s="33">
        <f t="shared" si="18"/>
        <v>1</v>
      </c>
      <c r="AS26" s="33">
        <f t="shared" si="19"/>
        <v>1</v>
      </c>
      <c r="AT26" s="33">
        <f t="shared" si="20"/>
        <v>1</v>
      </c>
      <c r="AU26" s="33">
        <f t="shared" si="21"/>
        <v>1</v>
      </c>
    </row>
    <row r="27" spans="2:47" ht="15.75" customHeight="1" x14ac:dyDescent="0.2">
      <c r="B27" s="55">
        <v>19</v>
      </c>
      <c r="C27" s="56" t="str">
        <f>IF(ISBLANK(Список!B24),"",IF(Список!K24=0,"Укажите вариант",Список!B24))</f>
        <v/>
      </c>
      <c r="D27" s="162"/>
      <c r="E27" s="162"/>
      <c r="F27" s="171"/>
      <c r="G27" s="171"/>
      <c r="H27" s="171"/>
      <c r="I27" s="171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31">
        <f t="shared" si="23"/>
        <v>1</v>
      </c>
      <c r="Y27" s="31"/>
      <c r="Z27" s="32">
        <f t="shared" si="1"/>
        <v>0</v>
      </c>
      <c r="AA27" s="34">
        <f t="shared" si="22"/>
        <v>1</v>
      </c>
      <c r="AB27" s="33">
        <f t="shared" si="2"/>
        <v>1</v>
      </c>
      <c r="AC27" s="33">
        <f t="shared" si="3"/>
        <v>1</v>
      </c>
      <c r="AD27" s="33">
        <f t="shared" si="4"/>
        <v>1</v>
      </c>
      <c r="AE27" s="33">
        <f t="shared" si="5"/>
        <v>1</v>
      </c>
      <c r="AF27" s="33">
        <f t="shared" si="6"/>
        <v>1</v>
      </c>
      <c r="AG27" s="33">
        <f t="shared" si="7"/>
        <v>1</v>
      </c>
      <c r="AH27" s="33">
        <f t="shared" si="8"/>
        <v>1</v>
      </c>
      <c r="AI27" s="33">
        <f t="shared" si="9"/>
        <v>1</v>
      </c>
      <c r="AJ27" s="33">
        <f t="shared" si="10"/>
        <v>1</v>
      </c>
      <c r="AK27" s="33">
        <f t="shared" si="11"/>
        <v>1</v>
      </c>
      <c r="AL27" s="33">
        <f t="shared" si="12"/>
        <v>1</v>
      </c>
      <c r="AM27" s="33">
        <f t="shared" si="13"/>
        <v>1</v>
      </c>
      <c r="AN27" s="33">
        <f t="shared" si="14"/>
        <v>1</v>
      </c>
      <c r="AO27" s="33">
        <f t="shared" si="15"/>
        <v>1</v>
      </c>
      <c r="AP27" s="33">
        <f t="shared" si="16"/>
        <v>1</v>
      </c>
      <c r="AQ27" s="33">
        <f t="shared" si="17"/>
        <v>1</v>
      </c>
      <c r="AR27" s="33">
        <f t="shared" si="18"/>
        <v>1</v>
      </c>
      <c r="AS27" s="33">
        <f t="shared" si="19"/>
        <v>1</v>
      </c>
      <c r="AT27" s="33">
        <f t="shared" si="20"/>
        <v>1</v>
      </c>
      <c r="AU27" s="33">
        <f t="shared" si="21"/>
        <v>1</v>
      </c>
    </row>
    <row r="28" spans="2:47" ht="15.75" customHeight="1" x14ac:dyDescent="0.2">
      <c r="B28" s="55">
        <v>20</v>
      </c>
      <c r="C28" s="56" t="str">
        <f>IF(ISBLANK(Список!B25),"",IF(Список!K25=0,"Укажите вариант",Список!B25))</f>
        <v/>
      </c>
      <c r="D28" s="162"/>
      <c r="E28" s="162"/>
      <c r="F28" s="171"/>
      <c r="G28" s="171"/>
      <c r="H28" s="171"/>
      <c r="I28" s="171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31">
        <f t="shared" si="23"/>
        <v>1</v>
      </c>
      <c r="Y28" s="31"/>
      <c r="Z28" s="32">
        <f t="shared" si="1"/>
        <v>0</v>
      </c>
      <c r="AA28" s="34">
        <f t="shared" si="22"/>
        <v>1</v>
      </c>
      <c r="AB28" s="33">
        <f t="shared" si="2"/>
        <v>1</v>
      </c>
      <c r="AC28" s="33">
        <f t="shared" si="3"/>
        <v>1</v>
      </c>
      <c r="AD28" s="33">
        <f t="shared" si="4"/>
        <v>1</v>
      </c>
      <c r="AE28" s="33">
        <f t="shared" si="5"/>
        <v>1</v>
      </c>
      <c r="AF28" s="33">
        <f t="shared" si="6"/>
        <v>1</v>
      </c>
      <c r="AG28" s="33">
        <f t="shared" si="7"/>
        <v>1</v>
      </c>
      <c r="AH28" s="33">
        <f t="shared" si="8"/>
        <v>1</v>
      </c>
      <c r="AI28" s="33">
        <f t="shared" si="9"/>
        <v>1</v>
      </c>
      <c r="AJ28" s="33">
        <f t="shared" si="10"/>
        <v>1</v>
      </c>
      <c r="AK28" s="33">
        <f t="shared" si="11"/>
        <v>1</v>
      </c>
      <c r="AL28" s="33">
        <f t="shared" si="12"/>
        <v>1</v>
      </c>
      <c r="AM28" s="33">
        <f t="shared" si="13"/>
        <v>1</v>
      </c>
      <c r="AN28" s="33">
        <f t="shared" si="14"/>
        <v>1</v>
      </c>
      <c r="AO28" s="33">
        <f t="shared" si="15"/>
        <v>1</v>
      </c>
      <c r="AP28" s="33">
        <f t="shared" si="16"/>
        <v>1</v>
      </c>
      <c r="AQ28" s="33">
        <f t="shared" si="17"/>
        <v>1</v>
      </c>
      <c r="AR28" s="33">
        <f t="shared" si="18"/>
        <v>1</v>
      </c>
      <c r="AS28" s="33">
        <f t="shared" si="19"/>
        <v>1</v>
      </c>
      <c r="AT28" s="33">
        <f t="shared" si="20"/>
        <v>1</v>
      </c>
      <c r="AU28" s="33">
        <f t="shared" si="21"/>
        <v>1</v>
      </c>
    </row>
    <row r="29" spans="2:47" ht="15.75" customHeight="1" x14ac:dyDescent="0.2">
      <c r="B29" s="55">
        <v>21</v>
      </c>
      <c r="C29" s="56" t="str">
        <f>IF(ISBLANK(Список!B26),"",IF(Список!K26=0,"Укажите вариант",Список!B26))</f>
        <v/>
      </c>
      <c r="D29" s="162"/>
      <c r="E29" s="162"/>
      <c r="F29" s="171"/>
      <c r="G29" s="171"/>
      <c r="H29" s="171"/>
      <c r="I29" s="171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31">
        <f t="shared" si="23"/>
        <v>1</v>
      </c>
      <c r="Y29" s="31"/>
      <c r="Z29" s="32">
        <f t="shared" si="1"/>
        <v>0</v>
      </c>
      <c r="AA29" s="34">
        <f t="shared" si="22"/>
        <v>1</v>
      </c>
      <c r="AB29" s="33">
        <f t="shared" si="2"/>
        <v>1</v>
      </c>
      <c r="AC29" s="33">
        <f t="shared" si="3"/>
        <v>1</v>
      </c>
      <c r="AD29" s="33">
        <f t="shared" si="4"/>
        <v>1</v>
      </c>
      <c r="AE29" s="33">
        <f t="shared" si="5"/>
        <v>1</v>
      </c>
      <c r="AF29" s="33">
        <f t="shared" si="6"/>
        <v>1</v>
      </c>
      <c r="AG29" s="33">
        <f t="shared" si="7"/>
        <v>1</v>
      </c>
      <c r="AH29" s="33">
        <f t="shared" si="8"/>
        <v>1</v>
      </c>
      <c r="AI29" s="33">
        <f t="shared" si="9"/>
        <v>1</v>
      </c>
      <c r="AJ29" s="33">
        <f t="shared" si="10"/>
        <v>1</v>
      </c>
      <c r="AK29" s="33">
        <f t="shared" si="11"/>
        <v>1</v>
      </c>
      <c r="AL29" s="33">
        <f t="shared" si="12"/>
        <v>1</v>
      </c>
      <c r="AM29" s="33">
        <f t="shared" si="13"/>
        <v>1</v>
      </c>
      <c r="AN29" s="33">
        <f t="shared" si="14"/>
        <v>1</v>
      </c>
      <c r="AO29" s="33">
        <f t="shared" si="15"/>
        <v>1</v>
      </c>
      <c r="AP29" s="33">
        <f t="shared" si="16"/>
        <v>1</v>
      </c>
      <c r="AQ29" s="33">
        <f t="shared" si="17"/>
        <v>1</v>
      </c>
      <c r="AR29" s="33">
        <f t="shared" si="18"/>
        <v>1</v>
      </c>
      <c r="AS29" s="33">
        <f t="shared" si="19"/>
        <v>1</v>
      </c>
      <c r="AT29" s="33">
        <f t="shared" si="20"/>
        <v>1</v>
      </c>
      <c r="AU29" s="33">
        <f t="shared" si="21"/>
        <v>1</v>
      </c>
    </row>
    <row r="30" spans="2:47" ht="15.75" customHeight="1" x14ac:dyDescent="0.2">
      <c r="B30" s="55">
        <v>22</v>
      </c>
      <c r="C30" s="56" t="str">
        <f>IF(ISBLANK(Список!B27),"",IF(Список!K27=0,"Укажите вариант",Список!B27))</f>
        <v/>
      </c>
      <c r="D30" s="162"/>
      <c r="E30" s="162"/>
      <c r="F30" s="171"/>
      <c r="G30" s="171"/>
      <c r="H30" s="171"/>
      <c r="I30" s="171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31">
        <f t="shared" si="23"/>
        <v>1</v>
      </c>
      <c r="Y30" s="31"/>
      <c r="Z30" s="32">
        <f t="shared" si="1"/>
        <v>0</v>
      </c>
      <c r="AA30" s="34">
        <f t="shared" si="22"/>
        <v>1</v>
      </c>
      <c r="AB30" s="33">
        <f t="shared" si="2"/>
        <v>1</v>
      </c>
      <c r="AC30" s="33">
        <f t="shared" si="3"/>
        <v>1</v>
      </c>
      <c r="AD30" s="33">
        <f t="shared" si="4"/>
        <v>1</v>
      </c>
      <c r="AE30" s="33">
        <f t="shared" si="5"/>
        <v>1</v>
      </c>
      <c r="AF30" s="33">
        <f t="shared" si="6"/>
        <v>1</v>
      </c>
      <c r="AG30" s="33">
        <f t="shared" si="7"/>
        <v>1</v>
      </c>
      <c r="AH30" s="33">
        <f t="shared" si="8"/>
        <v>1</v>
      </c>
      <c r="AI30" s="33">
        <f t="shared" si="9"/>
        <v>1</v>
      </c>
      <c r="AJ30" s="33">
        <f t="shared" si="10"/>
        <v>1</v>
      </c>
      <c r="AK30" s="33">
        <f t="shared" si="11"/>
        <v>1</v>
      </c>
      <c r="AL30" s="33">
        <f t="shared" si="12"/>
        <v>1</v>
      </c>
      <c r="AM30" s="33">
        <f t="shared" si="13"/>
        <v>1</v>
      </c>
      <c r="AN30" s="33">
        <f t="shared" si="14"/>
        <v>1</v>
      </c>
      <c r="AO30" s="33">
        <f t="shared" si="15"/>
        <v>1</v>
      </c>
      <c r="AP30" s="33">
        <f t="shared" si="16"/>
        <v>1</v>
      </c>
      <c r="AQ30" s="33">
        <f t="shared" si="17"/>
        <v>1</v>
      </c>
      <c r="AR30" s="33">
        <f t="shared" si="18"/>
        <v>1</v>
      </c>
      <c r="AS30" s="33">
        <f t="shared" si="19"/>
        <v>1</v>
      </c>
      <c r="AT30" s="33">
        <f t="shared" si="20"/>
        <v>1</v>
      </c>
      <c r="AU30" s="33">
        <f t="shared" si="21"/>
        <v>1</v>
      </c>
    </row>
    <row r="31" spans="2:47" ht="15.75" customHeight="1" x14ac:dyDescent="0.2">
      <c r="B31" s="55">
        <v>23</v>
      </c>
      <c r="C31" s="56" t="str">
        <f>IF(ISBLANK(Список!B28),"",IF(Список!K28=0,"Укажите вариант",Список!B28))</f>
        <v/>
      </c>
      <c r="D31" s="162"/>
      <c r="E31" s="162"/>
      <c r="F31" s="171"/>
      <c r="G31" s="171"/>
      <c r="H31" s="171"/>
      <c r="I31" s="171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31">
        <f t="shared" si="23"/>
        <v>1</v>
      </c>
      <c r="Y31" s="31"/>
      <c r="Z31" s="32">
        <f t="shared" si="1"/>
        <v>0</v>
      </c>
      <c r="AA31" s="34">
        <f t="shared" si="22"/>
        <v>1</v>
      </c>
      <c r="AB31" s="33">
        <f t="shared" si="2"/>
        <v>1</v>
      </c>
      <c r="AC31" s="33">
        <f t="shared" si="3"/>
        <v>1</v>
      </c>
      <c r="AD31" s="33">
        <f t="shared" si="4"/>
        <v>1</v>
      </c>
      <c r="AE31" s="33">
        <f t="shared" si="5"/>
        <v>1</v>
      </c>
      <c r="AF31" s="33">
        <f t="shared" si="6"/>
        <v>1</v>
      </c>
      <c r="AG31" s="33">
        <f t="shared" si="7"/>
        <v>1</v>
      </c>
      <c r="AH31" s="33">
        <f t="shared" si="8"/>
        <v>1</v>
      </c>
      <c r="AI31" s="33">
        <f t="shared" si="9"/>
        <v>1</v>
      </c>
      <c r="AJ31" s="33">
        <f t="shared" si="10"/>
        <v>1</v>
      </c>
      <c r="AK31" s="33">
        <f t="shared" si="11"/>
        <v>1</v>
      </c>
      <c r="AL31" s="33">
        <f t="shared" si="12"/>
        <v>1</v>
      </c>
      <c r="AM31" s="33">
        <f t="shared" si="13"/>
        <v>1</v>
      </c>
      <c r="AN31" s="33">
        <f t="shared" si="14"/>
        <v>1</v>
      </c>
      <c r="AO31" s="33">
        <f t="shared" si="15"/>
        <v>1</v>
      </c>
      <c r="AP31" s="33">
        <f t="shared" si="16"/>
        <v>1</v>
      </c>
      <c r="AQ31" s="33">
        <f t="shared" si="17"/>
        <v>1</v>
      </c>
      <c r="AR31" s="33">
        <f t="shared" si="18"/>
        <v>1</v>
      </c>
      <c r="AS31" s="33">
        <f t="shared" si="19"/>
        <v>1</v>
      </c>
      <c r="AT31" s="33">
        <f t="shared" si="20"/>
        <v>1</v>
      </c>
      <c r="AU31" s="33">
        <f t="shared" si="21"/>
        <v>1</v>
      </c>
    </row>
    <row r="32" spans="2:47" ht="15.75" customHeight="1" x14ac:dyDescent="0.2">
      <c r="B32" s="55">
        <v>24</v>
      </c>
      <c r="C32" s="56" t="str">
        <f>IF(ISBLANK(Список!B29),"",IF(Список!K29=0,"Укажите вариант",Список!B29))</f>
        <v/>
      </c>
      <c r="D32" s="162"/>
      <c r="E32" s="162"/>
      <c r="F32" s="171"/>
      <c r="G32" s="171"/>
      <c r="H32" s="171"/>
      <c r="I32" s="171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31">
        <f t="shared" si="23"/>
        <v>1</v>
      </c>
      <c r="Y32" s="31"/>
      <c r="Z32" s="32">
        <f t="shared" si="1"/>
        <v>0</v>
      </c>
      <c r="AA32" s="34">
        <f t="shared" si="22"/>
        <v>1</v>
      </c>
      <c r="AB32" s="33">
        <f t="shared" si="2"/>
        <v>1</v>
      </c>
      <c r="AC32" s="33">
        <f t="shared" si="3"/>
        <v>1</v>
      </c>
      <c r="AD32" s="33">
        <f t="shared" si="4"/>
        <v>1</v>
      </c>
      <c r="AE32" s="33">
        <f t="shared" si="5"/>
        <v>1</v>
      </c>
      <c r="AF32" s="33">
        <f t="shared" si="6"/>
        <v>1</v>
      </c>
      <c r="AG32" s="33">
        <f t="shared" si="7"/>
        <v>1</v>
      </c>
      <c r="AH32" s="33">
        <f t="shared" si="8"/>
        <v>1</v>
      </c>
      <c r="AI32" s="33">
        <f t="shared" si="9"/>
        <v>1</v>
      </c>
      <c r="AJ32" s="33">
        <f t="shared" si="10"/>
        <v>1</v>
      </c>
      <c r="AK32" s="33">
        <f t="shared" si="11"/>
        <v>1</v>
      </c>
      <c r="AL32" s="33">
        <f t="shared" si="12"/>
        <v>1</v>
      </c>
      <c r="AM32" s="33">
        <f t="shared" si="13"/>
        <v>1</v>
      </c>
      <c r="AN32" s="33">
        <f t="shared" si="14"/>
        <v>1</v>
      </c>
      <c r="AO32" s="33">
        <f t="shared" si="15"/>
        <v>1</v>
      </c>
      <c r="AP32" s="33">
        <f t="shared" si="16"/>
        <v>1</v>
      </c>
      <c r="AQ32" s="33">
        <f t="shared" si="17"/>
        <v>1</v>
      </c>
      <c r="AR32" s="33">
        <f t="shared" si="18"/>
        <v>1</v>
      </c>
      <c r="AS32" s="33">
        <f t="shared" si="19"/>
        <v>1</v>
      </c>
      <c r="AT32" s="33">
        <f t="shared" si="20"/>
        <v>1</v>
      </c>
      <c r="AU32" s="33">
        <f t="shared" si="21"/>
        <v>1</v>
      </c>
    </row>
    <row r="33" spans="2:47" ht="15.75" customHeight="1" x14ac:dyDescent="0.2">
      <c r="B33" s="55">
        <v>25</v>
      </c>
      <c r="C33" s="56" t="str">
        <f>IF(ISBLANK(Список!B30),"",IF(Список!K30=0,"Укажите вариант",Список!B30))</f>
        <v/>
      </c>
      <c r="D33" s="162"/>
      <c r="E33" s="162"/>
      <c r="F33" s="171"/>
      <c r="G33" s="171"/>
      <c r="H33" s="171"/>
      <c r="I33" s="171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31">
        <f t="shared" si="23"/>
        <v>1</v>
      </c>
      <c r="Y33" s="31"/>
      <c r="Z33" s="32">
        <f t="shared" si="1"/>
        <v>0</v>
      </c>
      <c r="AA33" s="34">
        <f t="shared" si="22"/>
        <v>1</v>
      </c>
      <c r="AB33" s="33">
        <f t="shared" si="2"/>
        <v>1</v>
      </c>
      <c r="AC33" s="33">
        <f t="shared" si="3"/>
        <v>1</v>
      </c>
      <c r="AD33" s="33">
        <f t="shared" si="4"/>
        <v>1</v>
      </c>
      <c r="AE33" s="33">
        <f t="shared" si="5"/>
        <v>1</v>
      </c>
      <c r="AF33" s="33">
        <f t="shared" si="6"/>
        <v>1</v>
      </c>
      <c r="AG33" s="33">
        <f t="shared" si="7"/>
        <v>1</v>
      </c>
      <c r="AH33" s="33">
        <f t="shared" si="8"/>
        <v>1</v>
      </c>
      <c r="AI33" s="33">
        <f t="shared" si="9"/>
        <v>1</v>
      </c>
      <c r="AJ33" s="33">
        <f t="shared" si="10"/>
        <v>1</v>
      </c>
      <c r="AK33" s="33">
        <f t="shared" si="11"/>
        <v>1</v>
      </c>
      <c r="AL33" s="33">
        <f t="shared" si="12"/>
        <v>1</v>
      </c>
      <c r="AM33" s="33">
        <f t="shared" si="13"/>
        <v>1</v>
      </c>
      <c r="AN33" s="33">
        <f t="shared" si="14"/>
        <v>1</v>
      </c>
      <c r="AO33" s="33">
        <f t="shared" si="15"/>
        <v>1</v>
      </c>
      <c r="AP33" s="33">
        <f t="shared" si="16"/>
        <v>1</v>
      </c>
      <c r="AQ33" s="33">
        <f t="shared" si="17"/>
        <v>1</v>
      </c>
      <c r="AR33" s="33">
        <f t="shared" si="18"/>
        <v>1</v>
      </c>
      <c r="AS33" s="33">
        <f t="shared" si="19"/>
        <v>1</v>
      </c>
      <c r="AT33" s="33">
        <f t="shared" si="20"/>
        <v>1</v>
      </c>
      <c r="AU33" s="33">
        <f t="shared" si="21"/>
        <v>1</v>
      </c>
    </row>
    <row r="34" spans="2:47" ht="15.75" customHeight="1" x14ac:dyDescent="0.2">
      <c r="B34" s="55">
        <v>26</v>
      </c>
      <c r="C34" s="56" t="str">
        <f>IF(ISBLANK(Список!B31),"",IF(Список!K31=0,"Укажите вариант",Список!B31))</f>
        <v/>
      </c>
      <c r="D34" s="162"/>
      <c r="E34" s="162"/>
      <c r="F34" s="171"/>
      <c r="G34" s="171"/>
      <c r="H34" s="171"/>
      <c r="I34" s="171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31">
        <f t="shared" si="23"/>
        <v>1</v>
      </c>
      <c r="Y34" s="31"/>
      <c r="Z34" s="32">
        <f t="shared" si="1"/>
        <v>0</v>
      </c>
      <c r="AA34" s="34">
        <f t="shared" si="22"/>
        <v>1</v>
      </c>
      <c r="AB34" s="33">
        <f t="shared" si="2"/>
        <v>1</v>
      </c>
      <c r="AC34" s="33">
        <f t="shared" si="3"/>
        <v>1</v>
      </c>
      <c r="AD34" s="33">
        <f t="shared" si="4"/>
        <v>1</v>
      </c>
      <c r="AE34" s="33">
        <f t="shared" si="5"/>
        <v>1</v>
      </c>
      <c r="AF34" s="33">
        <f t="shared" si="6"/>
        <v>1</v>
      </c>
      <c r="AG34" s="33">
        <f t="shared" si="7"/>
        <v>1</v>
      </c>
      <c r="AH34" s="33">
        <f t="shared" si="8"/>
        <v>1</v>
      </c>
      <c r="AI34" s="33">
        <f t="shared" si="9"/>
        <v>1</v>
      </c>
      <c r="AJ34" s="33">
        <f t="shared" si="10"/>
        <v>1</v>
      </c>
      <c r="AK34" s="33">
        <f t="shared" si="11"/>
        <v>1</v>
      </c>
      <c r="AL34" s="33">
        <f t="shared" si="12"/>
        <v>1</v>
      </c>
      <c r="AM34" s="33">
        <f t="shared" si="13"/>
        <v>1</v>
      </c>
      <c r="AN34" s="33">
        <f t="shared" si="14"/>
        <v>1</v>
      </c>
      <c r="AO34" s="33">
        <f t="shared" si="15"/>
        <v>1</v>
      </c>
      <c r="AP34" s="33">
        <f t="shared" si="16"/>
        <v>1</v>
      </c>
      <c r="AQ34" s="33">
        <f t="shared" si="17"/>
        <v>1</v>
      </c>
      <c r="AR34" s="33">
        <f t="shared" si="18"/>
        <v>1</v>
      </c>
      <c r="AS34" s="33">
        <f t="shared" si="19"/>
        <v>1</v>
      </c>
      <c r="AT34" s="33">
        <f t="shared" si="20"/>
        <v>1</v>
      </c>
      <c r="AU34" s="33">
        <f t="shared" si="21"/>
        <v>1</v>
      </c>
    </row>
    <row r="35" spans="2:47" ht="15.75" customHeight="1" x14ac:dyDescent="0.2">
      <c r="B35" s="55">
        <v>27</v>
      </c>
      <c r="C35" s="56" t="str">
        <f>IF(ISBLANK(Список!B32),"",IF(Список!K32=0,"Укажите вариант",Список!B32))</f>
        <v/>
      </c>
      <c r="D35" s="162"/>
      <c r="E35" s="162"/>
      <c r="F35" s="171"/>
      <c r="G35" s="171"/>
      <c r="H35" s="171"/>
      <c r="I35" s="171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31">
        <f t="shared" si="23"/>
        <v>1</v>
      </c>
      <c r="Y35" s="31"/>
      <c r="Z35" s="32">
        <f t="shared" si="1"/>
        <v>0</v>
      </c>
      <c r="AA35" s="34">
        <f t="shared" si="22"/>
        <v>1</v>
      </c>
      <c r="AB35" s="33">
        <f t="shared" si="2"/>
        <v>1</v>
      </c>
      <c r="AC35" s="33">
        <f t="shared" si="3"/>
        <v>1</v>
      </c>
      <c r="AD35" s="33">
        <f t="shared" si="4"/>
        <v>1</v>
      </c>
      <c r="AE35" s="33">
        <f t="shared" si="5"/>
        <v>1</v>
      </c>
      <c r="AF35" s="33">
        <f t="shared" si="6"/>
        <v>1</v>
      </c>
      <c r="AG35" s="33">
        <f t="shared" si="7"/>
        <v>1</v>
      </c>
      <c r="AH35" s="33">
        <f t="shared" si="8"/>
        <v>1</v>
      </c>
      <c r="AI35" s="33">
        <f t="shared" si="9"/>
        <v>1</v>
      </c>
      <c r="AJ35" s="33">
        <f t="shared" si="10"/>
        <v>1</v>
      </c>
      <c r="AK35" s="33">
        <f t="shared" si="11"/>
        <v>1</v>
      </c>
      <c r="AL35" s="33">
        <f t="shared" si="12"/>
        <v>1</v>
      </c>
      <c r="AM35" s="33">
        <f t="shared" si="13"/>
        <v>1</v>
      </c>
      <c r="AN35" s="33">
        <f t="shared" si="14"/>
        <v>1</v>
      </c>
      <c r="AO35" s="33">
        <f t="shared" si="15"/>
        <v>1</v>
      </c>
      <c r="AP35" s="33">
        <f t="shared" si="16"/>
        <v>1</v>
      </c>
      <c r="AQ35" s="33">
        <f t="shared" si="17"/>
        <v>1</v>
      </c>
      <c r="AR35" s="33">
        <f t="shared" si="18"/>
        <v>1</v>
      </c>
      <c r="AS35" s="33">
        <f t="shared" si="19"/>
        <v>1</v>
      </c>
      <c r="AT35" s="33">
        <f t="shared" si="20"/>
        <v>1</v>
      </c>
      <c r="AU35" s="33">
        <f t="shared" si="21"/>
        <v>1</v>
      </c>
    </row>
    <row r="36" spans="2:47" ht="15.75" customHeight="1" x14ac:dyDescent="0.2">
      <c r="B36" s="55">
        <v>28</v>
      </c>
      <c r="C36" s="56" t="str">
        <f>IF(ISBLANK(Список!B33),"",IF(Список!K33=0,"Укажите вариант",Список!B33))</f>
        <v/>
      </c>
      <c r="D36" s="162"/>
      <c r="E36" s="162"/>
      <c r="F36" s="171"/>
      <c r="G36" s="171"/>
      <c r="H36" s="171"/>
      <c r="I36" s="171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31">
        <f t="shared" si="23"/>
        <v>1</v>
      </c>
      <c r="Y36" s="31"/>
      <c r="Z36" s="32">
        <f t="shared" si="1"/>
        <v>0</v>
      </c>
      <c r="AA36" s="34">
        <f t="shared" si="22"/>
        <v>1</v>
      </c>
      <c r="AB36" s="33">
        <f t="shared" si="2"/>
        <v>1</v>
      </c>
      <c r="AC36" s="33">
        <f t="shared" si="3"/>
        <v>1</v>
      </c>
      <c r="AD36" s="33">
        <f t="shared" si="4"/>
        <v>1</v>
      </c>
      <c r="AE36" s="33">
        <f t="shared" si="5"/>
        <v>1</v>
      </c>
      <c r="AF36" s="33">
        <f t="shared" si="6"/>
        <v>1</v>
      </c>
      <c r="AG36" s="33">
        <f t="shared" si="7"/>
        <v>1</v>
      </c>
      <c r="AH36" s="33">
        <f t="shared" si="8"/>
        <v>1</v>
      </c>
      <c r="AI36" s="33">
        <f t="shared" si="9"/>
        <v>1</v>
      </c>
      <c r="AJ36" s="33">
        <f t="shared" si="10"/>
        <v>1</v>
      </c>
      <c r="AK36" s="33">
        <f t="shared" si="11"/>
        <v>1</v>
      </c>
      <c r="AL36" s="33">
        <f t="shared" si="12"/>
        <v>1</v>
      </c>
      <c r="AM36" s="33">
        <f t="shared" si="13"/>
        <v>1</v>
      </c>
      <c r="AN36" s="33">
        <f t="shared" si="14"/>
        <v>1</v>
      </c>
      <c r="AO36" s="33">
        <f t="shared" si="15"/>
        <v>1</v>
      </c>
      <c r="AP36" s="33">
        <f t="shared" si="16"/>
        <v>1</v>
      </c>
      <c r="AQ36" s="33">
        <f t="shared" si="17"/>
        <v>1</v>
      </c>
      <c r="AR36" s="33">
        <f t="shared" si="18"/>
        <v>1</v>
      </c>
      <c r="AS36" s="33">
        <f t="shared" si="19"/>
        <v>1</v>
      </c>
      <c r="AT36" s="33">
        <f t="shared" si="20"/>
        <v>1</v>
      </c>
      <c r="AU36" s="33">
        <f t="shared" si="21"/>
        <v>1</v>
      </c>
    </row>
    <row r="37" spans="2:47" ht="15.75" customHeight="1" x14ac:dyDescent="0.2">
      <c r="B37" s="55">
        <v>29</v>
      </c>
      <c r="C37" s="56" t="str">
        <f>IF(ISBLANK(Список!B34),"",IF(Список!K34=0,"Укажите вариант",Список!B34))</f>
        <v/>
      </c>
      <c r="D37" s="162"/>
      <c r="E37" s="162"/>
      <c r="F37" s="171"/>
      <c r="G37" s="171"/>
      <c r="H37" s="171"/>
      <c r="I37" s="171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31">
        <f t="shared" si="23"/>
        <v>1</v>
      </c>
      <c r="Y37" s="31"/>
      <c r="Z37" s="32">
        <f t="shared" si="1"/>
        <v>0</v>
      </c>
      <c r="AA37" s="34">
        <f t="shared" si="22"/>
        <v>1</v>
      </c>
      <c r="AB37" s="33">
        <f t="shared" si="2"/>
        <v>1</v>
      </c>
      <c r="AC37" s="33">
        <f t="shared" si="3"/>
        <v>1</v>
      </c>
      <c r="AD37" s="33">
        <f t="shared" si="4"/>
        <v>1</v>
      </c>
      <c r="AE37" s="33">
        <f t="shared" si="5"/>
        <v>1</v>
      </c>
      <c r="AF37" s="33">
        <f t="shared" si="6"/>
        <v>1</v>
      </c>
      <c r="AG37" s="33">
        <f t="shared" si="7"/>
        <v>1</v>
      </c>
      <c r="AH37" s="33">
        <f t="shared" si="8"/>
        <v>1</v>
      </c>
      <c r="AI37" s="33">
        <f t="shared" si="9"/>
        <v>1</v>
      </c>
      <c r="AJ37" s="33">
        <f t="shared" si="10"/>
        <v>1</v>
      </c>
      <c r="AK37" s="33">
        <f t="shared" si="11"/>
        <v>1</v>
      </c>
      <c r="AL37" s="33">
        <f t="shared" si="12"/>
        <v>1</v>
      </c>
      <c r="AM37" s="33">
        <f t="shared" si="13"/>
        <v>1</v>
      </c>
      <c r="AN37" s="33">
        <f t="shared" si="14"/>
        <v>1</v>
      </c>
      <c r="AO37" s="33">
        <f t="shared" si="15"/>
        <v>1</v>
      </c>
      <c r="AP37" s="33">
        <f t="shared" si="16"/>
        <v>1</v>
      </c>
      <c r="AQ37" s="33">
        <f t="shared" si="17"/>
        <v>1</v>
      </c>
      <c r="AR37" s="33">
        <f t="shared" si="18"/>
        <v>1</v>
      </c>
      <c r="AS37" s="33">
        <f t="shared" si="19"/>
        <v>1</v>
      </c>
      <c r="AT37" s="33">
        <f t="shared" si="20"/>
        <v>1</v>
      </c>
      <c r="AU37" s="33">
        <f t="shared" si="21"/>
        <v>1</v>
      </c>
    </row>
    <row r="38" spans="2:47" ht="15.75" customHeight="1" x14ac:dyDescent="0.2">
      <c r="B38" s="55">
        <v>30</v>
      </c>
      <c r="C38" s="56" t="str">
        <f>IF(ISBLANK(Список!B35),"",IF(Список!K35=0,"Укажите вариант",Список!B35))</f>
        <v/>
      </c>
      <c r="D38" s="162"/>
      <c r="E38" s="162"/>
      <c r="F38" s="171"/>
      <c r="G38" s="171"/>
      <c r="H38" s="171"/>
      <c r="I38" s="171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31">
        <f t="shared" si="23"/>
        <v>1</v>
      </c>
      <c r="Y38" s="31"/>
      <c r="Z38" s="32">
        <f t="shared" si="1"/>
        <v>0</v>
      </c>
      <c r="AA38" s="34">
        <f t="shared" si="22"/>
        <v>1</v>
      </c>
      <c r="AB38" s="33">
        <f t="shared" si="2"/>
        <v>1</v>
      </c>
      <c r="AC38" s="33">
        <f t="shared" si="3"/>
        <v>1</v>
      </c>
      <c r="AD38" s="33">
        <f t="shared" si="4"/>
        <v>1</v>
      </c>
      <c r="AE38" s="33">
        <f t="shared" si="5"/>
        <v>1</v>
      </c>
      <c r="AF38" s="33">
        <f t="shared" si="6"/>
        <v>1</v>
      </c>
      <c r="AG38" s="33">
        <f t="shared" si="7"/>
        <v>1</v>
      </c>
      <c r="AH38" s="33">
        <f t="shared" si="8"/>
        <v>1</v>
      </c>
      <c r="AI38" s="33">
        <f t="shared" si="9"/>
        <v>1</v>
      </c>
      <c r="AJ38" s="33">
        <f t="shared" si="10"/>
        <v>1</v>
      </c>
      <c r="AK38" s="33">
        <f t="shared" si="11"/>
        <v>1</v>
      </c>
      <c r="AL38" s="33">
        <f t="shared" si="12"/>
        <v>1</v>
      </c>
      <c r="AM38" s="33">
        <f t="shared" si="13"/>
        <v>1</v>
      </c>
      <c r="AN38" s="33">
        <f t="shared" si="14"/>
        <v>1</v>
      </c>
      <c r="AO38" s="33">
        <f t="shared" si="15"/>
        <v>1</v>
      </c>
      <c r="AP38" s="33">
        <f t="shared" si="16"/>
        <v>1</v>
      </c>
      <c r="AQ38" s="33">
        <f t="shared" si="17"/>
        <v>1</v>
      </c>
      <c r="AR38" s="33">
        <f t="shared" si="18"/>
        <v>1</v>
      </c>
      <c r="AS38" s="33">
        <f t="shared" si="19"/>
        <v>1</v>
      </c>
      <c r="AT38" s="33">
        <f t="shared" si="20"/>
        <v>1</v>
      </c>
      <c r="AU38" s="33">
        <f t="shared" si="21"/>
        <v>1</v>
      </c>
    </row>
    <row r="39" spans="2:47" ht="15.75" customHeight="1" x14ac:dyDescent="0.2">
      <c r="B39" s="55">
        <v>31</v>
      </c>
      <c r="C39" s="56" t="str">
        <f>IF(ISBLANK(Список!B36),"",IF(Список!K36=0,"Укажите вариант",Список!B36))</f>
        <v/>
      </c>
      <c r="D39" s="162"/>
      <c r="E39" s="162"/>
      <c r="F39" s="171"/>
      <c r="G39" s="171"/>
      <c r="H39" s="171"/>
      <c r="I39" s="171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31">
        <f t="shared" si="23"/>
        <v>1</v>
      </c>
      <c r="Y39" s="31"/>
      <c r="Z39" s="32">
        <f t="shared" si="1"/>
        <v>0</v>
      </c>
      <c r="AA39" s="34">
        <f t="shared" si="22"/>
        <v>1</v>
      </c>
      <c r="AB39" s="33">
        <f t="shared" si="2"/>
        <v>1</v>
      </c>
      <c r="AC39" s="33">
        <f t="shared" si="3"/>
        <v>1</v>
      </c>
      <c r="AD39" s="33">
        <f t="shared" si="4"/>
        <v>1</v>
      </c>
      <c r="AE39" s="33">
        <f t="shared" si="5"/>
        <v>1</v>
      </c>
      <c r="AF39" s="33">
        <f t="shared" si="6"/>
        <v>1</v>
      </c>
      <c r="AG39" s="33">
        <f t="shared" si="7"/>
        <v>1</v>
      </c>
      <c r="AH39" s="33">
        <f t="shared" si="8"/>
        <v>1</v>
      </c>
      <c r="AI39" s="33">
        <f t="shared" si="9"/>
        <v>1</v>
      </c>
      <c r="AJ39" s="33">
        <f t="shared" si="10"/>
        <v>1</v>
      </c>
      <c r="AK39" s="33">
        <f t="shared" si="11"/>
        <v>1</v>
      </c>
      <c r="AL39" s="33">
        <f t="shared" si="12"/>
        <v>1</v>
      </c>
      <c r="AM39" s="33">
        <f t="shared" si="13"/>
        <v>1</v>
      </c>
      <c r="AN39" s="33">
        <f t="shared" si="14"/>
        <v>1</v>
      </c>
      <c r="AO39" s="33">
        <f t="shared" si="15"/>
        <v>1</v>
      </c>
      <c r="AP39" s="33">
        <f t="shared" si="16"/>
        <v>1</v>
      </c>
      <c r="AQ39" s="33">
        <f t="shared" si="17"/>
        <v>1</v>
      </c>
      <c r="AR39" s="33">
        <f t="shared" si="18"/>
        <v>1</v>
      </c>
      <c r="AS39" s="33">
        <f t="shared" si="19"/>
        <v>1</v>
      </c>
      <c r="AT39" s="33">
        <f t="shared" si="20"/>
        <v>1</v>
      </c>
      <c r="AU39" s="33">
        <f t="shared" si="21"/>
        <v>1</v>
      </c>
    </row>
    <row r="40" spans="2:47" ht="15.75" customHeight="1" x14ac:dyDescent="0.2">
      <c r="B40" s="55">
        <v>32</v>
      </c>
      <c r="C40" s="56" t="str">
        <f>IF(ISBLANK(Список!B37),"",IF(Список!K37=0,"Укажите вариант",Список!B37))</f>
        <v/>
      </c>
      <c r="D40" s="162"/>
      <c r="E40" s="162"/>
      <c r="F40" s="171"/>
      <c r="G40" s="171"/>
      <c r="H40" s="171"/>
      <c r="I40" s="171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31">
        <f t="shared" si="23"/>
        <v>1</v>
      </c>
      <c r="Y40" s="31"/>
      <c r="Z40" s="32">
        <f t="shared" si="1"/>
        <v>0</v>
      </c>
      <c r="AA40" s="34">
        <f t="shared" si="22"/>
        <v>1</v>
      </c>
      <c r="AB40" s="33">
        <f t="shared" si="2"/>
        <v>1</v>
      </c>
      <c r="AC40" s="33">
        <f t="shared" si="3"/>
        <v>1</v>
      </c>
      <c r="AD40" s="33">
        <f t="shared" si="4"/>
        <v>1</v>
      </c>
      <c r="AE40" s="33">
        <f t="shared" si="5"/>
        <v>1</v>
      </c>
      <c r="AF40" s="33">
        <f t="shared" si="6"/>
        <v>1</v>
      </c>
      <c r="AG40" s="33">
        <f t="shared" si="7"/>
        <v>1</v>
      </c>
      <c r="AH40" s="33">
        <f t="shared" si="8"/>
        <v>1</v>
      </c>
      <c r="AI40" s="33">
        <f t="shared" si="9"/>
        <v>1</v>
      </c>
      <c r="AJ40" s="33">
        <f t="shared" si="10"/>
        <v>1</v>
      </c>
      <c r="AK40" s="33">
        <f t="shared" si="11"/>
        <v>1</v>
      </c>
      <c r="AL40" s="33">
        <f t="shared" si="12"/>
        <v>1</v>
      </c>
      <c r="AM40" s="33">
        <f t="shared" si="13"/>
        <v>1</v>
      </c>
      <c r="AN40" s="33">
        <f t="shared" si="14"/>
        <v>1</v>
      </c>
      <c r="AO40" s="33">
        <f t="shared" si="15"/>
        <v>1</v>
      </c>
      <c r="AP40" s="33">
        <f t="shared" si="16"/>
        <v>1</v>
      </c>
      <c r="AQ40" s="33">
        <f t="shared" si="17"/>
        <v>1</v>
      </c>
      <c r="AR40" s="33">
        <f t="shared" si="18"/>
        <v>1</v>
      </c>
      <c r="AS40" s="33">
        <f t="shared" si="19"/>
        <v>1</v>
      </c>
      <c r="AT40" s="33">
        <f t="shared" si="20"/>
        <v>1</v>
      </c>
      <c r="AU40" s="33">
        <f t="shared" si="21"/>
        <v>1</v>
      </c>
    </row>
    <row r="41" spans="2:47" ht="15.75" customHeight="1" x14ac:dyDescent="0.2">
      <c r="B41" s="55">
        <v>33</v>
      </c>
      <c r="C41" s="56" t="str">
        <f>IF(ISBLANK(Список!B38),"",IF(Список!K38=0,"Укажите вариант",Список!B38))</f>
        <v/>
      </c>
      <c r="D41" s="162"/>
      <c r="E41" s="162"/>
      <c r="F41" s="171"/>
      <c r="G41" s="171"/>
      <c r="H41" s="171"/>
      <c r="I41" s="171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31">
        <f t="shared" si="23"/>
        <v>1</v>
      </c>
      <c r="Y41" s="31"/>
      <c r="Z41" s="32">
        <f t="shared" si="1"/>
        <v>0</v>
      </c>
      <c r="AA41" s="34">
        <f t="shared" si="22"/>
        <v>1</v>
      </c>
      <c r="AB41" s="33">
        <f t="shared" si="2"/>
        <v>1</v>
      </c>
      <c r="AC41" s="33">
        <f t="shared" si="3"/>
        <v>1</v>
      </c>
      <c r="AD41" s="33">
        <f t="shared" si="4"/>
        <v>1</v>
      </c>
      <c r="AE41" s="33">
        <f t="shared" si="5"/>
        <v>1</v>
      </c>
      <c r="AF41" s="33">
        <f t="shared" si="6"/>
        <v>1</v>
      </c>
      <c r="AG41" s="33">
        <f t="shared" si="7"/>
        <v>1</v>
      </c>
      <c r="AH41" s="33">
        <f t="shared" si="8"/>
        <v>1</v>
      </c>
      <c r="AI41" s="33">
        <f t="shared" si="9"/>
        <v>1</v>
      </c>
      <c r="AJ41" s="33">
        <f t="shared" si="10"/>
        <v>1</v>
      </c>
      <c r="AK41" s="33">
        <f t="shared" si="11"/>
        <v>1</v>
      </c>
      <c r="AL41" s="33">
        <f t="shared" si="12"/>
        <v>1</v>
      </c>
      <c r="AM41" s="33">
        <f t="shared" si="13"/>
        <v>1</v>
      </c>
      <c r="AN41" s="33">
        <f t="shared" si="14"/>
        <v>1</v>
      </c>
      <c r="AO41" s="33">
        <f t="shared" si="15"/>
        <v>1</v>
      </c>
      <c r="AP41" s="33">
        <f t="shared" si="16"/>
        <v>1</v>
      </c>
      <c r="AQ41" s="33">
        <f t="shared" si="17"/>
        <v>1</v>
      </c>
      <c r="AR41" s="33">
        <f t="shared" si="18"/>
        <v>1</v>
      </c>
      <c r="AS41" s="33">
        <f t="shared" si="19"/>
        <v>1</v>
      </c>
      <c r="AT41" s="33">
        <f t="shared" si="20"/>
        <v>1</v>
      </c>
      <c r="AU41" s="33">
        <f t="shared" si="21"/>
        <v>1</v>
      </c>
    </row>
    <row r="42" spans="2:47" ht="15.75" customHeight="1" x14ac:dyDescent="0.2">
      <c r="B42" s="55">
        <v>34</v>
      </c>
      <c r="C42" s="56" t="str">
        <f>IF(ISBLANK(Список!B39),"",IF(Список!K39=0,"Укажите вариант",Список!B39))</f>
        <v/>
      </c>
      <c r="D42" s="162"/>
      <c r="E42" s="162"/>
      <c r="F42" s="171"/>
      <c r="G42" s="171"/>
      <c r="H42" s="171"/>
      <c r="I42" s="171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31">
        <f t="shared" si="23"/>
        <v>1</v>
      </c>
      <c r="Y42" s="31"/>
      <c r="Z42" s="32">
        <f t="shared" si="1"/>
        <v>0</v>
      </c>
      <c r="AA42" s="34">
        <f t="shared" si="22"/>
        <v>1</v>
      </c>
      <c r="AB42" s="33">
        <f t="shared" si="2"/>
        <v>1</v>
      </c>
      <c r="AC42" s="33">
        <f t="shared" si="3"/>
        <v>1</v>
      </c>
      <c r="AD42" s="33">
        <f t="shared" si="4"/>
        <v>1</v>
      </c>
      <c r="AE42" s="33">
        <f t="shared" si="5"/>
        <v>1</v>
      </c>
      <c r="AF42" s="33">
        <f t="shared" si="6"/>
        <v>1</v>
      </c>
      <c r="AG42" s="33">
        <f t="shared" si="7"/>
        <v>1</v>
      </c>
      <c r="AH42" s="33">
        <f t="shared" si="8"/>
        <v>1</v>
      </c>
      <c r="AI42" s="33">
        <f t="shared" si="9"/>
        <v>1</v>
      </c>
      <c r="AJ42" s="33">
        <f t="shared" si="10"/>
        <v>1</v>
      </c>
      <c r="AK42" s="33">
        <f t="shared" si="11"/>
        <v>1</v>
      </c>
      <c r="AL42" s="33">
        <f t="shared" si="12"/>
        <v>1</v>
      </c>
      <c r="AM42" s="33">
        <f t="shared" si="13"/>
        <v>1</v>
      </c>
      <c r="AN42" s="33">
        <f t="shared" si="14"/>
        <v>1</v>
      </c>
      <c r="AO42" s="33">
        <f t="shared" si="15"/>
        <v>1</v>
      </c>
      <c r="AP42" s="33">
        <f t="shared" si="16"/>
        <v>1</v>
      </c>
      <c r="AQ42" s="33">
        <f t="shared" si="17"/>
        <v>1</v>
      </c>
      <c r="AR42" s="33">
        <f t="shared" si="18"/>
        <v>1</v>
      </c>
      <c r="AS42" s="33">
        <f t="shared" si="19"/>
        <v>1</v>
      </c>
      <c r="AT42" s="33">
        <f t="shared" si="20"/>
        <v>1</v>
      </c>
      <c r="AU42" s="33">
        <f t="shared" si="21"/>
        <v>1</v>
      </c>
    </row>
    <row r="43" spans="2:47" ht="15.75" customHeight="1" x14ac:dyDescent="0.2">
      <c r="B43" s="55">
        <v>35</v>
      </c>
      <c r="C43" s="56" t="str">
        <f>IF(ISBLANK(Список!B40),"",IF(Список!K40=0,"Укажите вариант",Список!B40))</f>
        <v/>
      </c>
      <c r="D43" s="162"/>
      <c r="E43" s="162"/>
      <c r="F43" s="171"/>
      <c r="G43" s="171"/>
      <c r="H43" s="171"/>
      <c r="I43" s="171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31">
        <f t="shared" si="23"/>
        <v>1</v>
      </c>
      <c r="Y43" s="31"/>
      <c r="Z43" s="32">
        <f t="shared" si="1"/>
        <v>0</v>
      </c>
      <c r="AA43" s="34">
        <f t="shared" si="22"/>
        <v>1</v>
      </c>
      <c r="AB43" s="33">
        <f t="shared" si="2"/>
        <v>1</v>
      </c>
      <c r="AC43" s="33">
        <f t="shared" si="3"/>
        <v>1</v>
      </c>
      <c r="AD43" s="33">
        <f t="shared" si="4"/>
        <v>1</v>
      </c>
      <c r="AE43" s="33">
        <f t="shared" si="5"/>
        <v>1</v>
      </c>
      <c r="AF43" s="33">
        <f t="shared" si="6"/>
        <v>1</v>
      </c>
      <c r="AG43" s="33">
        <f t="shared" si="7"/>
        <v>1</v>
      </c>
      <c r="AH43" s="33">
        <f t="shared" si="8"/>
        <v>1</v>
      </c>
      <c r="AI43" s="33">
        <f t="shared" si="9"/>
        <v>1</v>
      </c>
      <c r="AJ43" s="33">
        <f t="shared" si="10"/>
        <v>1</v>
      </c>
      <c r="AK43" s="33">
        <f t="shared" si="11"/>
        <v>1</v>
      </c>
      <c r="AL43" s="33">
        <f t="shared" si="12"/>
        <v>1</v>
      </c>
      <c r="AM43" s="33">
        <f t="shared" si="13"/>
        <v>1</v>
      </c>
      <c r="AN43" s="33">
        <f t="shared" si="14"/>
        <v>1</v>
      </c>
      <c r="AO43" s="33">
        <f t="shared" si="15"/>
        <v>1</v>
      </c>
      <c r="AP43" s="33">
        <f t="shared" si="16"/>
        <v>1</v>
      </c>
      <c r="AQ43" s="33">
        <f t="shared" si="17"/>
        <v>1</v>
      </c>
      <c r="AR43" s="33">
        <f t="shared" si="18"/>
        <v>1</v>
      </c>
      <c r="AS43" s="33">
        <f t="shared" si="19"/>
        <v>1</v>
      </c>
      <c r="AT43" s="33">
        <f t="shared" si="20"/>
        <v>1</v>
      </c>
      <c r="AU43" s="33">
        <f t="shared" si="21"/>
        <v>1</v>
      </c>
    </row>
    <row r="44" spans="2:47" ht="15.75" customHeight="1" x14ac:dyDescent="0.2">
      <c r="B44" s="55">
        <v>36</v>
      </c>
      <c r="C44" s="56" t="str">
        <f>IF(ISBLANK(Список!B41),"",IF(Список!K41=0,"Укажите вариант",Список!B41))</f>
        <v/>
      </c>
      <c r="D44" s="162"/>
      <c r="E44" s="162"/>
      <c r="F44" s="171"/>
      <c r="G44" s="171"/>
      <c r="H44" s="171"/>
      <c r="I44" s="171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31">
        <f t="shared" si="23"/>
        <v>1</v>
      </c>
      <c r="Y44" s="31"/>
      <c r="Z44" s="32">
        <f t="shared" si="1"/>
        <v>0</v>
      </c>
      <c r="AA44" s="34">
        <f t="shared" si="22"/>
        <v>1</v>
      </c>
      <c r="AB44" s="33">
        <f t="shared" si="2"/>
        <v>1</v>
      </c>
      <c r="AC44" s="33">
        <f t="shared" si="3"/>
        <v>1</v>
      </c>
      <c r="AD44" s="33">
        <f t="shared" si="4"/>
        <v>1</v>
      </c>
      <c r="AE44" s="33">
        <f t="shared" si="5"/>
        <v>1</v>
      </c>
      <c r="AF44" s="33">
        <f t="shared" si="6"/>
        <v>1</v>
      </c>
      <c r="AG44" s="33">
        <f t="shared" si="7"/>
        <v>1</v>
      </c>
      <c r="AH44" s="33">
        <f t="shared" si="8"/>
        <v>1</v>
      </c>
      <c r="AI44" s="33">
        <f t="shared" si="9"/>
        <v>1</v>
      </c>
      <c r="AJ44" s="33">
        <f t="shared" si="10"/>
        <v>1</v>
      </c>
      <c r="AK44" s="33">
        <f t="shared" si="11"/>
        <v>1</v>
      </c>
      <c r="AL44" s="33">
        <f t="shared" si="12"/>
        <v>1</v>
      </c>
      <c r="AM44" s="33">
        <f t="shared" si="13"/>
        <v>1</v>
      </c>
      <c r="AN44" s="33">
        <f t="shared" si="14"/>
        <v>1</v>
      </c>
      <c r="AO44" s="33">
        <f t="shared" si="15"/>
        <v>1</v>
      </c>
      <c r="AP44" s="33">
        <f t="shared" si="16"/>
        <v>1</v>
      </c>
      <c r="AQ44" s="33">
        <f t="shared" si="17"/>
        <v>1</v>
      </c>
      <c r="AR44" s="33">
        <f t="shared" si="18"/>
        <v>1</v>
      </c>
      <c r="AS44" s="33">
        <f t="shared" si="19"/>
        <v>1</v>
      </c>
      <c r="AT44" s="33">
        <f t="shared" si="20"/>
        <v>1</v>
      </c>
      <c r="AU44" s="33">
        <f t="shared" si="21"/>
        <v>1</v>
      </c>
    </row>
    <row r="45" spans="2:47" ht="15.75" customHeight="1" x14ac:dyDescent="0.2">
      <c r="B45" s="55">
        <v>37</v>
      </c>
      <c r="C45" s="56" t="str">
        <f>IF(ISBLANK(Список!B42),"",IF(Список!K42=0,"Укажите вариант",Список!B42))</f>
        <v/>
      </c>
      <c r="D45" s="162"/>
      <c r="E45" s="162"/>
      <c r="F45" s="171"/>
      <c r="G45" s="171"/>
      <c r="H45" s="171"/>
      <c r="I45" s="171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31">
        <f t="shared" si="23"/>
        <v>1</v>
      </c>
      <c r="Y45" s="31"/>
      <c r="Z45" s="32">
        <f t="shared" si="1"/>
        <v>0</v>
      </c>
      <c r="AA45" s="34">
        <f t="shared" si="22"/>
        <v>1</v>
      </c>
      <c r="AB45" s="33">
        <f t="shared" si="2"/>
        <v>1</v>
      </c>
      <c r="AC45" s="33">
        <f t="shared" si="3"/>
        <v>1</v>
      </c>
      <c r="AD45" s="33">
        <f t="shared" si="4"/>
        <v>1</v>
      </c>
      <c r="AE45" s="33">
        <f t="shared" si="5"/>
        <v>1</v>
      </c>
      <c r="AF45" s="33">
        <f t="shared" si="6"/>
        <v>1</v>
      </c>
      <c r="AG45" s="33">
        <f t="shared" si="7"/>
        <v>1</v>
      </c>
      <c r="AH45" s="33">
        <f t="shared" si="8"/>
        <v>1</v>
      </c>
      <c r="AI45" s="33">
        <f t="shared" si="9"/>
        <v>1</v>
      </c>
      <c r="AJ45" s="33">
        <f t="shared" si="10"/>
        <v>1</v>
      </c>
      <c r="AK45" s="33">
        <f t="shared" si="11"/>
        <v>1</v>
      </c>
      <c r="AL45" s="33">
        <f t="shared" si="12"/>
        <v>1</v>
      </c>
      <c r="AM45" s="33">
        <f t="shared" si="13"/>
        <v>1</v>
      </c>
      <c r="AN45" s="33">
        <f t="shared" si="14"/>
        <v>1</v>
      </c>
      <c r="AO45" s="33">
        <f t="shared" si="15"/>
        <v>1</v>
      </c>
      <c r="AP45" s="33">
        <f t="shared" si="16"/>
        <v>1</v>
      </c>
      <c r="AQ45" s="33">
        <f t="shared" si="17"/>
        <v>1</v>
      </c>
      <c r="AR45" s="33">
        <f t="shared" si="18"/>
        <v>1</v>
      </c>
      <c r="AS45" s="33">
        <f t="shared" si="19"/>
        <v>1</v>
      </c>
      <c r="AT45" s="33">
        <f t="shared" si="20"/>
        <v>1</v>
      </c>
      <c r="AU45" s="33">
        <f t="shared" si="21"/>
        <v>1</v>
      </c>
    </row>
    <row r="46" spans="2:47" ht="15.75" customHeight="1" x14ac:dyDescent="0.2">
      <c r="B46" s="55">
        <v>38</v>
      </c>
      <c r="C46" s="56" t="str">
        <f>IF(ISBLANK(Список!B43),"",IF(Список!K43=0,"Укажите вариант",Список!B43))</f>
        <v/>
      </c>
      <c r="D46" s="162"/>
      <c r="E46" s="162"/>
      <c r="F46" s="171"/>
      <c r="G46" s="171"/>
      <c r="H46" s="171"/>
      <c r="I46" s="171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31">
        <f t="shared" si="23"/>
        <v>1</v>
      </c>
      <c r="Y46" s="31"/>
      <c r="Z46" s="32">
        <f t="shared" si="1"/>
        <v>0</v>
      </c>
      <c r="AA46" s="34">
        <f t="shared" si="22"/>
        <v>1</v>
      </c>
      <c r="AB46" s="33">
        <f t="shared" si="2"/>
        <v>1</v>
      </c>
      <c r="AC46" s="33">
        <f t="shared" si="3"/>
        <v>1</v>
      </c>
      <c r="AD46" s="33">
        <f t="shared" si="4"/>
        <v>1</v>
      </c>
      <c r="AE46" s="33">
        <f t="shared" si="5"/>
        <v>1</v>
      </c>
      <c r="AF46" s="33">
        <f t="shared" si="6"/>
        <v>1</v>
      </c>
      <c r="AG46" s="33">
        <f t="shared" si="7"/>
        <v>1</v>
      </c>
      <c r="AH46" s="33">
        <f t="shared" si="8"/>
        <v>1</v>
      </c>
      <c r="AI46" s="33">
        <f t="shared" si="9"/>
        <v>1</v>
      </c>
      <c r="AJ46" s="33">
        <f t="shared" si="10"/>
        <v>1</v>
      </c>
      <c r="AK46" s="33">
        <f t="shared" si="11"/>
        <v>1</v>
      </c>
      <c r="AL46" s="33">
        <f t="shared" si="12"/>
        <v>1</v>
      </c>
      <c r="AM46" s="33">
        <f t="shared" si="13"/>
        <v>1</v>
      </c>
      <c r="AN46" s="33">
        <f t="shared" si="14"/>
        <v>1</v>
      </c>
      <c r="AO46" s="33">
        <f t="shared" si="15"/>
        <v>1</v>
      </c>
      <c r="AP46" s="33">
        <f t="shared" si="16"/>
        <v>1</v>
      </c>
      <c r="AQ46" s="33">
        <f t="shared" si="17"/>
        <v>1</v>
      </c>
      <c r="AR46" s="33">
        <f t="shared" si="18"/>
        <v>1</v>
      </c>
      <c r="AS46" s="33">
        <f t="shared" si="19"/>
        <v>1</v>
      </c>
      <c r="AT46" s="33">
        <f t="shared" si="20"/>
        <v>1</v>
      </c>
      <c r="AU46" s="33">
        <f t="shared" si="21"/>
        <v>1</v>
      </c>
    </row>
    <row r="47" spans="2:47" ht="15.75" customHeight="1" x14ac:dyDescent="0.2">
      <c r="B47" s="55">
        <v>39</v>
      </c>
      <c r="C47" s="56" t="str">
        <f>IF(ISBLANK(Список!B44),"",IF(Список!K44=0,"Укажите вариант",Список!B44))</f>
        <v/>
      </c>
      <c r="D47" s="162"/>
      <c r="E47" s="162"/>
      <c r="F47" s="171"/>
      <c r="G47" s="171"/>
      <c r="H47" s="171"/>
      <c r="I47" s="171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31">
        <f t="shared" si="23"/>
        <v>1</v>
      </c>
      <c r="Y47" s="31"/>
      <c r="Z47" s="32">
        <f t="shared" si="1"/>
        <v>0</v>
      </c>
      <c r="AA47" s="34">
        <f t="shared" si="22"/>
        <v>1</v>
      </c>
      <c r="AB47" s="33">
        <f t="shared" si="2"/>
        <v>1</v>
      </c>
      <c r="AC47" s="33">
        <f t="shared" si="3"/>
        <v>1</v>
      </c>
      <c r="AD47" s="33">
        <f t="shared" si="4"/>
        <v>1</v>
      </c>
      <c r="AE47" s="33">
        <f t="shared" si="5"/>
        <v>1</v>
      </c>
      <c r="AF47" s="33">
        <f t="shared" si="6"/>
        <v>1</v>
      </c>
      <c r="AG47" s="33">
        <f t="shared" si="7"/>
        <v>1</v>
      </c>
      <c r="AH47" s="33">
        <f t="shared" si="8"/>
        <v>1</v>
      </c>
      <c r="AI47" s="33">
        <f t="shared" si="9"/>
        <v>1</v>
      </c>
      <c r="AJ47" s="33">
        <f t="shared" si="10"/>
        <v>1</v>
      </c>
      <c r="AK47" s="33">
        <f t="shared" si="11"/>
        <v>1</v>
      </c>
      <c r="AL47" s="33">
        <f t="shared" si="12"/>
        <v>1</v>
      </c>
      <c r="AM47" s="33">
        <f t="shared" si="13"/>
        <v>1</v>
      </c>
      <c r="AN47" s="33">
        <f t="shared" si="14"/>
        <v>1</v>
      </c>
      <c r="AO47" s="33">
        <f t="shared" si="15"/>
        <v>1</v>
      </c>
      <c r="AP47" s="33">
        <f t="shared" si="16"/>
        <v>1</v>
      </c>
      <c r="AQ47" s="33">
        <f t="shared" si="17"/>
        <v>1</v>
      </c>
      <c r="AR47" s="33">
        <f t="shared" si="18"/>
        <v>1</v>
      </c>
      <c r="AS47" s="33">
        <f t="shared" si="19"/>
        <v>1</v>
      </c>
      <c r="AT47" s="33">
        <f t="shared" si="20"/>
        <v>1</v>
      </c>
      <c r="AU47" s="33">
        <f t="shared" si="21"/>
        <v>1</v>
      </c>
    </row>
    <row r="48" spans="2:47" ht="15.75" customHeight="1" x14ac:dyDescent="0.2">
      <c r="B48" s="64">
        <v>40</v>
      </c>
      <c r="C48" s="27" t="str">
        <f>IF(ISBLANK(Список!B45),"",IF(Список!K45=0,"Укажите вариант",Список!B45))</f>
        <v/>
      </c>
      <c r="D48" s="163"/>
      <c r="E48" s="163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31">
        <f t="shared" si="23"/>
        <v>1</v>
      </c>
      <c r="Y48" s="31"/>
      <c r="Z48" s="32">
        <f t="shared" si="1"/>
        <v>0</v>
      </c>
      <c r="AA48" s="34">
        <f t="shared" si="22"/>
        <v>1</v>
      </c>
      <c r="AB48" s="33">
        <f t="shared" si="2"/>
        <v>1</v>
      </c>
      <c r="AC48" s="33">
        <f t="shared" si="3"/>
        <v>1</v>
      </c>
      <c r="AD48" s="33">
        <f t="shared" si="4"/>
        <v>1</v>
      </c>
      <c r="AE48" s="33">
        <f t="shared" si="5"/>
        <v>1</v>
      </c>
      <c r="AF48" s="33">
        <f t="shared" si="6"/>
        <v>1</v>
      </c>
      <c r="AG48" s="33">
        <f t="shared" si="7"/>
        <v>1</v>
      </c>
      <c r="AH48" s="33">
        <f t="shared" si="8"/>
        <v>1</v>
      </c>
      <c r="AI48" s="33">
        <f t="shared" si="9"/>
        <v>1</v>
      </c>
      <c r="AJ48" s="33">
        <f t="shared" si="10"/>
        <v>1</v>
      </c>
      <c r="AK48" s="33">
        <f t="shared" si="11"/>
        <v>1</v>
      </c>
      <c r="AL48" s="33">
        <f t="shared" si="12"/>
        <v>1</v>
      </c>
      <c r="AM48" s="33">
        <f t="shared" si="13"/>
        <v>1</v>
      </c>
      <c r="AN48" s="33">
        <f t="shared" si="14"/>
        <v>1</v>
      </c>
      <c r="AO48" s="33">
        <f t="shared" si="15"/>
        <v>1</v>
      </c>
      <c r="AP48" s="33">
        <f t="shared" si="16"/>
        <v>1</v>
      </c>
      <c r="AQ48" s="33">
        <f t="shared" si="17"/>
        <v>1</v>
      </c>
      <c r="AR48" s="33">
        <f t="shared" si="18"/>
        <v>1</v>
      </c>
      <c r="AS48" s="33">
        <f t="shared" si="19"/>
        <v>1</v>
      </c>
      <c r="AT48" s="33">
        <f t="shared" si="20"/>
        <v>1</v>
      </c>
      <c r="AU48" s="33">
        <f t="shared" si="21"/>
        <v>1</v>
      </c>
    </row>
    <row r="49" spans="2:47" x14ac:dyDescent="0.2">
      <c r="AB49" s="22">
        <f>IF(служ!C24=0,0,1)*$A$4</f>
        <v>1</v>
      </c>
      <c r="AC49" s="22">
        <f>IF(служ!D24=0,0,1)*$A$4</f>
        <v>1</v>
      </c>
      <c r="AD49" s="22">
        <f>IF(служ!E24=0,0,1)*$A$4</f>
        <v>0</v>
      </c>
      <c r="AE49" s="22">
        <f>IF(служ!F24=0,0,1)*$A$4</f>
        <v>0</v>
      </c>
      <c r="AF49" s="22">
        <f>IF(служ!G24=0,0,1)*$A$4</f>
        <v>0</v>
      </c>
      <c r="AG49" s="22">
        <f>IF(служ!H24=0,0,1)*$A$4</f>
        <v>0</v>
      </c>
      <c r="AH49" s="22">
        <f>IF(служ!I24=0,0,1)*$A$4</f>
        <v>0</v>
      </c>
      <c r="AI49" s="22">
        <f>IF(служ!J24=0,0,1)*$A$4</f>
        <v>0</v>
      </c>
      <c r="AJ49" s="22">
        <f>IF(служ!K24=0,0,1)*$A$4</f>
        <v>0</v>
      </c>
      <c r="AK49" s="22">
        <f>IF(служ!L24=0,0,1)*$A$4</f>
        <v>0</v>
      </c>
      <c r="AL49" s="22">
        <f>IF(служ!C27=0,0,1)*$A$4</f>
        <v>0</v>
      </c>
      <c r="AM49" s="22">
        <f>IF(служ!D27=0,0,1)*$A$4</f>
        <v>0</v>
      </c>
      <c r="AN49" s="22">
        <f>IF(служ!E27=0,0,1)*$A$4</f>
        <v>0</v>
      </c>
      <c r="AO49" s="22">
        <f>IF(служ!F27=0,0,1)*$A$4</f>
        <v>0</v>
      </c>
      <c r="AP49" s="22">
        <f>IF(служ!G27=0,0,1)*$A$4</f>
        <v>0</v>
      </c>
      <c r="AQ49" s="22">
        <f>IF(служ!H27=0,0,1)*$A$4</f>
        <v>0</v>
      </c>
      <c r="AR49" s="22">
        <f>IF(служ!I27=0,0,1)*$A$4</f>
        <v>0</v>
      </c>
      <c r="AS49" s="22">
        <f>IF(служ!J27=0,0,1)*$A$4</f>
        <v>0</v>
      </c>
      <c r="AT49" s="22">
        <f>IF(служ!K27=0,0,1)*$A$4</f>
        <v>0</v>
      </c>
      <c r="AU49" s="22">
        <f>IF(служ!L27=0,0,1)*$A$4</f>
        <v>0</v>
      </c>
    </row>
    <row r="50" spans="2:47" ht="15.75" hidden="1" customHeight="1" x14ac:dyDescent="0.25">
      <c r="B50" s="35"/>
      <c r="C50" s="35"/>
    </row>
    <row r="51" spans="2:47" hidden="1" x14ac:dyDescent="0.2">
      <c r="D51" s="21" t="str">
        <f t="shared" ref="D51:D90" si="24">D9</f>
        <v>нет</v>
      </c>
      <c r="E51" s="21" t="str">
        <f t="shared" ref="E51:W65" si="25">E9</f>
        <v>нет</v>
      </c>
      <c r="F51" s="21">
        <f t="shared" si="25"/>
        <v>0</v>
      </c>
      <c r="G51" s="21">
        <f t="shared" si="25"/>
        <v>0</v>
      </c>
      <c r="H51" s="21">
        <f t="shared" si="25"/>
        <v>0</v>
      </c>
      <c r="I51" s="21">
        <f t="shared" si="25"/>
        <v>0</v>
      </c>
      <c r="J51" s="21">
        <f t="shared" si="25"/>
        <v>0</v>
      </c>
      <c r="K51" s="21">
        <f t="shared" si="25"/>
        <v>0</v>
      </c>
      <c r="L51" s="21">
        <f t="shared" si="25"/>
        <v>0</v>
      </c>
      <c r="M51" s="21">
        <f t="shared" si="25"/>
        <v>0</v>
      </c>
      <c r="N51" s="21">
        <f t="shared" si="25"/>
        <v>0</v>
      </c>
      <c r="O51" s="21">
        <f t="shared" si="25"/>
        <v>0</v>
      </c>
      <c r="P51" s="21">
        <f t="shared" si="25"/>
        <v>0</v>
      </c>
      <c r="Q51" s="21">
        <f t="shared" si="25"/>
        <v>0</v>
      </c>
      <c r="R51" s="21">
        <f t="shared" si="25"/>
        <v>0</v>
      </c>
      <c r="S51" s="21">
        <f t="shared" si="25"/>
        <v>0</v>
      </c>
      <c r="T51" s="21">
        <f t="shared" si="25"/>
        <v>0</v>
      </c>
      <c r="U51" s="21">
        <f t="shared" si="25"/>
        <v>0</v>
      </c>
      <c r="V51" s="21">
        <f t="shared" si="25"/>
        <v>0</v>
      </c>
      <c r="W51" s="21">
        <f t="shared" si="25"/>
        <v>0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2:47" hidden="1" x14ac:dyDescent="0.2">
      <c r="D52" s="21" t="str">
        <f t="shared" si="24"/>
        <v>нет</v>
      </c>
      <c r="E52" s="21">
        <f t="shared" ref="E52:S52" si="26">E10</f>
        <v>0</v>
      </c>
      <c r="F52" s="21">
        <f t="shared" si="26"/>
        <v>0</v>
      </c>
      <c r="G52" s="21">
        <f t="shared" si="26"/>
        <v>0</v>
      </c>
      <c r="H52" s="21">
        <f t="shared" si="26"/>
        <v>0</v>
      </c>
      <c r="I52" s="21">
        <f t="shared" si="26"/>
        <v>0</v>
      </c>
      <c r="J52" s="21">
        <f t="shared" si="26"/>
        <v>0</v>
      </c>
      <c r="K52" s="21">
        <f t="shared" si="26"/>
        <v>0</v>
      </c>
      <c r="L52" s="21">
        <f t="shared" si="26"/>
        <v>0</v>
      </c>
      <c r="M52" s="21">
        <f t="shared" si="26"/>
        <v>0</v>
      </c>
      <c r="N52" s="21">
        <f t="shared" si="26"/>
        <v>0</v>
      </c>
      <c r="O52" s="21">
        <f t="shared" si="26"/>
        <v>0</v>
      </c>
      <c r="P52" s="21">
        <f t="shared" si="26"/>
        <v>0</v>
      </c>
      <c r="Q52" s="21">
        <f t="shared" si="26"/>
        <v>0</v>
      </c>
      <c r="R52" s="21">
        <f t="shared" si="26"/>
        <v>0</v>
      </c>
      <c r="S52" s="21">
        <f t="shared" si="26"/>
        <v>0</v>
      </c>
      <c r="T52" s="21">
        <f t="shared" si="25"/>
        <v>0</v>
      </c>
      <c r="U52" s="21">
        <f t="shared" si="25"/>
        <v>0</v>
      </c>
      <c r="V52" s="21">
        <f t="shared" si="25"/>
        <v>0</v>
      </c>
      <c r="W52" s="21">
        <f t="shared" si="25"/>
        <v>0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2:47" hidden="1" x14ac:dyDescent="0.2">
      <c r="D53" s="21" t="str">
        <f t="shared" si="24"/>
        <v>нет</v>
      </c>
      <c r="E53" s="21" t="str">
        <f>E11</f>
        <v>нет</v>
      </c>
      <c r="F53" s="21">
        <f t="shared" si="25"/>
        <v>0</v>
      </c>
      <c r="G53" s="21">
        <f t="shared" si="25"/>
        <v>0</v>
      </c>
      <c r="H53" s="21">
        <f t="shared" si="25"/>
        <v>0</v>
      </c>
      <c r="I53" s="21">
        <f t="shared" si="25"/>
        <v>0</v>
      </c>
      <c r="J53" s="21">
        <f t="shared" si="25"/>
        <v>0</v>
      </c>
      <c r="K53" s="21">
        <f t="shared" si="25"/>
        <v>0</v>
      </c>
      <c r="L53" s="21">
        <f t="shared" si="25"/>
        <v>0</v>
      </c>
      <c r="M53" s="21">
        <f t="shared" si="25"/>
        <v>0</v>
      </c>
      <c r="N53" s="21">
        <f t="shared" si="25"/>
        <v>0</v>
      </c>
      <c r="O53" s="21">
        <f t="shared" si="25"/>
        <v>0</v>
      </c>
      <c r="P53" s="21">
        <f t="shared" si="25"/>
        <v>0</v>
      </c>
      <c r="Q53" s="21">
        <f t="shared" si="25"/>
        <v>0</v>
      </c>
      <c r="R53" s="21">
        <f t="shared" si="25"/>
        <v>0</v>
      </c>
      <c r="S53" s="21">
        <f t="shared" si="25"/>
        <v>0</v>
      </c>
      <c r="T53" s="21">
        <f t="shared" si="25"/>
        <v>0</v>
      </c>
      <c r="U53" s="21">
        <f t="shared" si="25"/>
        <v>0</v>
      </c>
      <c r="V53" s="21">
        <f t="shared" si="25"/>
        <v>0</v>
      </c>
      <c r="W53" s="21">
        <f t="shared" si="25"/>
        <v>0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2:47" hidden="1" x14ac:dyDescent="0.2">
      <c r="D54" s="21" t="str">
        <f t="shared" si="24"/>
        <v>нет</v>
      </c>
      <c r="E54" s="21" t="str">
        <f>E12</f>
        <v>нет</v>
      </c>
      <c r="F54" s="21">
        <f t="shared" si="25"/>
        <v>0</v>
      </c>
      <c r="G54" s="21">
        <f t="shared" si="25"/>
        <v>0</v>
      </c>
      <c r="H54" s="21">
        <f t="shared" si="25"/>
        <v>0</v>
      </c>
      <c r="I54" s="21">
        <f t="shared" si="25"/>
        <v>0</v>
      </c>
      <c r="J54" s="21">
        <f t="shared" si="25"/>
        <v>0</v>
      </c>
      <c r="K54" s="21">
        <f t="shared" si="25"/>
        <v>0</v>
      </c>
      <c r="L54" s="21">
        <f t="shared" si="25"/>
        <v>0</v>
      </c>
      <c r="M54" s="21">
        <f t="shared" si="25"/>
        <v>0</v>
      </c>
      <c r="N54" s="21">
        <f t="shared" si="25"/>
        <v>0</v>
      </c>
      <c r="O54" s="21">
        <f t="shared" si="25"/>
        <v>0</v>
      </c>
      <c r="P54" s="21">
        <f t="shared" si="25"/>
        <v>0</v>
      </c>
      <c r="Q54" s="21">
        <f t="shared" si="25"/>
        <v>0</v>
      </c>
      <c r="R54" s="21">
        <f t="shared" si="25"/>
        <v>0</v>
      </c>
      <c r="S54" s="21">
        <f t="shared" si="25"/>
        <v>0</v>
      </c>
      <c r="T54" s="21">
        <f t="shared" si="25"/>
        <v>0</v>
      </c>
      <c r="U54" s="21">
        <f t="shared" si="25"/>
        <v>0</v>
      </c>
      <c r="V54" s="21">
        <f t="shared" si="25"/>
        <v>0</v>
      </c>
      <c r="W54" s="21">
        <f t="shared" si="25"/>
        <v>0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2:47" hidden="1" x14ac:dyDescent="0.2">
      <c r="D55" s="21" t="str">
        <f t="shared" si="24"/>
        <v>нет</v>
      </c>
      <c r="E55" s="21" t="str">
        <f t="shared" si="25"/>
        <v>нет</v>
      </c>
      <c r="F55" s="21">
        <f t="shared" si="25"/>
        <v>0</v>
      </c>
      <c r="G55" s="21">
        <f t="shared" si="25"/>
        <v>0</v>
      </c>
      <c r="H55" s="21">
        <f t="shared" si="25"/>
        <v>0</v>
      </c>
      <c r="I55" s="21">
        <f t="shared" si="25"/>
        <v>0</v>
      </c>
      <c r="J55" s="21">
        <f t="shared" si="25"/>
        <v>0</v>
      </c>
      <c r="K55" s="21">
        <f t="shared" si="25"/>
        <v>0</v>
      </c>
      <c r="L55" s="21">
        <f t="shared" si="25"/>
        <v>0</v>
      </c>
      <c r="M55" s="21">
        <f t="shared" si="25"/>
        <v>0</v>
      </c>
      <c r="N55" s="21">
        <f t="shared" si="25"/>
        <v>0</v>
      </c>
      <c r="O55" s="21">
        <f t="shared" si="25"/>
        <v>0</v>
      </c>
      <c r="P55" s="21">
        <f t="shared" si="25"/>
        <v>0</v>
      </c>
      <c r="Q55" s="21">
        <f t="shared" si="25"/>
        <v>0</v>
      </c>
      <c r="R55" s="21">
        <f t="shared" si="25"/>
        <v>0</v>
      </c>
      <c r="S55" s="21">
        <f t="shared" si="25"/>
        <v>0</v>
      </c>
      <c r="T55" s="21">
        <f t="shared" si="25"/>
        <v>0</v>
      </c>
      <c r="U55" s="21">
        <f t="shared" si="25"/>
        <v>0</v>
      </c>
      <c r="V55" s="21">
        <f t="shared" si="25"/>
        <v>0</v>
      </c>
      <c r="W55" s="21">
        <f t="shared" si="25"/>
        <v>0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2:47" hidden="1" x14ac:dyDescent="0.2">
      <c r="D56" s="21" t="str">
        <f t="shared" si="24"/>
        <v>нет</v>
      </c>
      <c r="E56" s="21" t="str">
        <f t="shared" si="25"/>
        <v>нет</v>
      </c>
      <c r="F56" s="21">
        <f t="shared" si="25"/>
        <v>0</v>
      </c>
      <c r="G56" s="21">
        <f t="shared" si="25"/>
        <v>0</v>
      </c>
      <c r="H56" s="21">
        <f t="shared" si="25"/>
        <v>0</v>
      </c>
      <c r="I56" s="21">
        <f t="shared" si="25"/>
        <v>0</v>
      </c>
      <c r="J56" s="21">
        <f t="shared" si="25"/>
        <v>0</v>
      </c>
      <c r="K56" s="21">
        <f t="shared" si="25"/>
        <v>0</v>
      </c>
      <c r="L56" s="21">
        <f t="shared" si="25"/>
        <v>0</v>
      </c>
      <c r="M56" s="21">
        <f t="shared" si="25"/>
        <v>0</v>
      </c>
      <c r="N56" s="21">
        <f t="shared" si="25"/>
        <v>0</v>
      </c>
      <c r="O56" s="21">
        <f t="shared" si="25"/>
        <v>0</v>
      </c>
      <c r="P56" s="21">
        <f t="shared" si="25"/>
        <v>0</v>
      </c>
      <c r="Q56" s="21">
        <f t="shared" si="25"/>
        <v>0</v>
      </c>
      <c r="R56" s="21">
        <f t="shared" si="25"/>
        <v>0</v>
      </c>
      <c r="S56" s="21">
        <f t="shared" si="25"/>
        <v>0</v>
      </c>
      <c r="T56" s="21">
        <f t="shared" si="25"/>
        <v>0</v>
      </c>
      <c r="U56" s="21">
        <f t="shared" si="25"/>
        <v>0</v>
      </c>
      <c r="V56" s="21">
        <f t="shared" si="25"/>
        <v>0</v>
      </c>
      <c r="W56" s="21">
        <f t="shared" si="25"/>
        <v>0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2:47" ht="14.25" hidden="1" customHeight="1" x14ac:dyDescent="0.2">
      <c r="D57" s="21">
        <f t="shared" si="24"/>
        <v>2</v>
      </c>
      <c r="E57" s="21">
        <f t="shared" si="25"/>
        <v>2</v>
      </c>
      <c r="F57" s="21">
        <f t="shared" si="25"/>
        <v>0</v>
      </c>
      <c r="G57" s="21">
        <f t="shared" si="25"/>
        <v>0</v>
      </c>
      <c r="H57" s="21">
        <f t="shared" si="25"/>
        <v>0</v>
      </c>
      <c r="I57" s="21">
        <f t="shared" si="25"/>
        <v>0</v>
      </c>
      <c r="J57" s="21">
        <f t="shared" si="25"/>
        <v>0</v>
      </c>
      <c r="K57" s="21">
        <f t="shared" si="25"/>
        <v>0</v>
      </c>
      <c r="L57" s="21">
        <f t="shared" si="25"/>
        <v>0</v>
      </c>
      <c r="M57" s="21">
        <f t="shared" si="25"/>
        <v>0</v>
      </c>
      <c r="N57" s="21">
        <f t="shared" si="25"/>
        <v>0</v>
      </c>
      <c r="O57" s="21">
        <f t="shared" si="25"/>
        <v>0</v>
      </c>
      <c r="P57" s="21">
        <f t="shared" si="25"/>
        <v>0</v>
      </c>
      <c r="Q57" s="21">
        <f t="shared" si="25"/>
        <v>0</v>
      </c>
      <c r="R57" s="21">
        <f t="shared" si="25"/>
        <v>0</v>
      </c>
      <c r="S57" s="21">
        <f t="shared" si="25"/>
        <v>0</v>
      </c>
      <c r="T57" s="21">
        <f t="shared" si="25"/>
        <v>0</v>
      </c>
      <c r="U57" s="21">
        <f t="shared" si="25"/>
        <v>0</v>
      </c>
      <c r="V57" s="21">
        <f t="shared" si="25"/>
        <v>0</v>
      </c>
      <c r="W57" s="21">
        <f t="shared" si="25"/>
        <v>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2:47" hidden="1" x14ac:dyDescent="0.2">
      <c r="D58" s="21" t="str">
        <f>D16</f>
        <v>нет</v>
      </c>
      <c r="E58" s="21">
        <f>E16</f>
        <v>2</v>
      </c>
      <c r="F58" s="21">
        <f t="shared" si="25"/>
        <v>0</v>
      </c>
      <c r="G58" s="21">
        <f t="shared" si="25"/>
        <v>0</v>
      </c>
      <c r="H58" s="21">
        <f t="shared" si="25"/>
        <v>0</v>
      </c>
      <c r="I58" s="21">
        <f t="shared" si="25"/>
        <v>0</v>
      </c>
      <c r="J58" s="21">
        <f t="shared" si="25"/>
        <v>0</v>
      </c>
      <c r="K58" s="21">
        <f t="shared" si="25"/>
        <v>0</v>
      </c>
      <c r="L58" s="21">
        <f t="shared" si="25"/>
        <v>0</v>
      </c>
      <c r="M58" s="21">
        <f t="shared" si="25"/>
        <v>0</v>
      </c>
      <c r="N58" s="21">
        <f t="shared" si="25"/>
        <v>0</v>
      </c>
      <c r="O58" s="21">
        <f t="shared" si="25"/>
        <v>0</v>
      </c>
      <c r="P58" s="21">
        <f t="shared" si="25"/>
        <v>0</v>
      </c>
      <c r="Q58" s="21">
        <f t="shared" si="25"/>
        <v>0</v>
      </c>
      <c r="R58" s="21">
        <f t="shared" si="25"/>
        <v>0</v>
      </c>
      <c r="S58" s="21">
        <f t="shared" si="25"/>
        <v>0</v>
      </c>
      <c r="T58" s="21">
        <f t="shared" si="25"/>
        <v>0</v>
      </c>
      <c r="U58" s="21">
        <f t="shared" si="25"/>
        <v>0</v>
      </c>
      <c r="V58" s="21">
        <f t="shared" si="25"/>
        <v>0</v>
      </c>
      <c r="W58" s="21">
        <f t="shared" si="25"/>
        <v>0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2:47" hidden="1" x14ac:dyDescent="0.2">
      <c r="D59" s="21" t="str">
        <f>D17</f>
        <v>нет</v>
      </c>
      <c r="E59" s="21" t="str">
        <f>E17</f>
        <v>нет</v>
      </c>
      <c r="F59" s="21">
        <f t="shared" si="25"/>
        <v>0</v>
      </c>
      <c r="G59" s="21">
        <f t="shared" si="25"/>
        <v>0</v>
      </c>
      <c r="H59" s="21">
        <f t="shared" si="25"/>
        <v>0</v>
      </c>
      <c r="I59" s="21">
        <f t="shared" si="25"/>
        <v>0</v>
      </c>
      <c r="J59" s="21">
        <f t="shared" si="25"/>
        <v>0</v>
      </c>
      <c r="K59" s="21">
        <f t="shared" si="25"/>
        <v>0</v>
      </c>
      <c r="L59" s="21">
        <f t="shared" si="25"/>
        <v>0</v>
      </c>
      <c r="M59" s="21">
        <f t="shared" si="25"/>
        <v>0</v>
      </c>
      <c r="N59" s="21">
        <f t="shared" si="25"/>
        <v>0</v>
      </c>
      <c r="O59" s="21">
        <f t="shared" si="25"/>
        <v>0</v>
      </c>
      <c r="P59" s="21">
        <f t="shared" si="25"/>
        <v>0</v>
      </c>
      <c r="Q59" s="21">
        <f t="shared" si="25"/>
        <v>0</v>
      </c>
      <c r="R59" s="21">
        <f t="shared" si="25"/>
        <v>0</v>
      </c>
      <c r="S59" s="21">
        <f t="shared" si="25"/>
        <v>0</v>
      </c>
      <c r="T59" s="21">
        <f t="shared" si="25"/>
        <v>0</v>
      </c>
      <c r="U59" s="21">
        <f t="shared" si="25"/>
        <v>0</v>
      </c>
      <c r="V59" s="21">
        <f t="shared" si="25"/>
        <v>0</v>
      </c>
      <c r="W59" s="21">
        <f t="shared" si="25"/>
        <v>0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2:47" hidden="1" x14ac:dyDescent="0.2">
      <c r="D60" s="21" t="str">
        <f t="shared" si="24"/>
        <v>нет</v>
      </c>
      <c r="E60" s="21" t="str">
        <f>E18</f>
        <v>нет</v>
      </c>
      <c r="F60" s="21">
        <f t="shared" si="25"/>
        <v>0</v>
      </c>
      <c r="G60" s="21">
        <f t="shared" si="25"/>
        <v>0</v>
      </c>
      <c r="H60" s="21">
        <f t="shared" si="25"/>
        <v>0</v>
      </c>
      <c r="I60" s="21">
        <f t="shared" si="25"/>
        <v>0</v>
      </c>
      <c r="J60" s="21">
        <f t="shared" si="25"/>
        <v>0</v>
      </c>
      <c r="K60" s="21">
        <f t="shared" si="25"/>
        <v>0</v>
      </c>
      <c r="L60" s="21">
        <f t="shared" si="25"/>
        <v>0</v>
      </c>
      <c r="M60" s="21">
        <f t="shared" si="25"/>
        <v>0</v>
      </c>
      <c r="N60" s="21">
        <f t="shared" si="25"/>
        <v>0</v>
      </c>
      <c r="O60" s="21">
        <f t="shared" si="25"/>
        <v>0</v>
      </c>
      <c r="P60" s="21">
        <f t="shared" si="25"/>
        <v>0</v>
      </c>
      <c r="Q60" s="21">
        <f t="shared" si="25"/>
        <v>0</v>
      </c>
      <c r="R60" s="21">
        <f t="shared" si="25"/>
        <v>0</v>
      </c>
      <c r="S60" s="21">
        <f t="shared" si="25"/>
        <v>0</v>
      </c>
      <c r="T60" s="21">
        <f t="shared" si="25"/>
        <v>0</v>
      </c>
      <c r="U60" s="21">
        <f t="shared" si="25"/>
        <v>0</v>
      </c>
      <c r="V60" s="21">
        <f t="shared" si="25"/>
        <v>0</v>
      </c>
      <c r="W60" s="21">
        <f t="shared" si="25"/>
        <v>0</v>
      </c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2:47" hidden="1" x14ac:dyDescent="0.2">
      <c r="D61" s="21" t="str">
        <f t="shared" si="24"/>
        <v>нет</v>
      </c>
      <c r="E61" s="21" t="str">
        <f t="shared" si="25"/>
        <v>нет</v>
      </c>
      <c r="F61" s="21">
        <f t="shared" si="25"/>
        <v>0</v>
      </c>
      <c r="G61" s="21">
        <f t="shared" si="25"/>
        <v>0</v>
      </c>
      <c r="H61" s="21">
        <f t="shared" si="25"/>
        <v>0</v>
      </c>
      <c r="I61" s="21">
        <f t="shared" si="25"/>
        <v>0</v>
      </c>
      <c r="J61" s="21">
        <f t="shared" si="25"/>
        <v>0</v>
      </c>
      <c r="K61" s="21">
        <f t="shared" si="25"/>
        <v>0</v>
      </c>
      <c r="L61" s="21">
        <f t="shared" si="25"/>
        <v>0</v>
      </c>
      <c r="M61" s="21">
        <f t="shared" si="25"/>
        <v>0</v>
      </c>
      <c r="N61" s="21">
        <f t="shared" si="25"/>
        <v>0</v>
      </c>
      <c r="O61" s="21">
        <f t="shared" si="25"/>
        <v>0</v>
      </c>
      <c r="P61" s="21">
        <f t="shared" si="25"/>
        <v>0</v>
      </c>
      <c r="Q61" s="21">
        <f t="shared" si="25"/>
        <v>0</v>
      </c>
      <c r="R61" s="21">
        <f t="shared" si="25"/>
        <v>0</v>
      </c>
      <c r="S61" s="21">
        <f t="shared" si="25"/>
        <v>0</v>
      </c>
      <c r="T61" s="21">
        <f t="shared" si="25"/>
        <v>0</v>
      </c>
      <c r="U61" s="21">
        <f t="shared" si="25"/>
        <v>0</v>
      </c>
      <c r="V61" s="21">
        <f t="shared" si="25"/>
        <v>0</v>
      </c>
      <c r="W61" s="21">
        <f t="shared" si="25"/>
        <v>0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2:47" hidden="1" x14ac:dyDescent="0.2">
      <c r="D62" s="21" t="str">
        <f t="shared" si="24"/>
        <v>нет</v>
      </c>
      <c r="E62" s="21" t="str">
        <f t="shared" si="25"/>
        <v>нет</v>
      </c>
      <c r="F62" s="21">
        <f t="shared" si="25"/>
        <v>0</v>
      </c>
      <c r="G62" s="21">
        <f t="shared" si="25"/>
        <v>0</v>
      </c>
      <c r="H62" s="21">
        <f t="shared" si="25"/>
        <v>0</v>
      </c>
      <c r="I62" s="21">
        <f t="shared" si="25"/>
        <v>0</v>
      </c>
      <c r="J62" s="21">
        <f t="shared" si="25"/>
        <v>0</v>
      </c>
      <c r="K62" s="21">
        <f t="shared" si="25"/>
        <v>0</v>
      </c>
      <c r="L62" s="21">
        <f t="shared" si="25"/>
        <v>0</v>
      </c>
      <c r="M62" s="21">
        <f t="shared" si="25"/>
        <v>0</v>
      </c>
      <c r="N62" s="21">
        <f t="shared" si="25"/>
        <v>0</v>
      </c>
      <c r="O62" s="21">
        <f t="shared" si="25"/>
        <v>0</v>
      </c>
      <c r="P62" s="21">
        <f t="shared" si="25"/>
        <v>0</v>
      </c>
      <c r="Q62" s="21">
        <f t="shared" si="25"/>
        <v>0</v>
      </c>
      <c r="R62" s="21">
        <f t="shared" si="25"/>
        <v>0</v>
      </c>
      <c r="S62" s="21">
        <f t="shared" si="25"/>
        <v>0</v>
      </c>
      <c r="T62" s="21">
        <f t="shared" si="25"/>
        <v>0</v>
      </c>
      <c r="U62" s="21">
        <f t="shared" si="25"/>
        <v>0</v>
      </c>
      <c r="V62" s="21">
        <f t="shared" si="25"/>
        <v>0</v>
      </c>
      <c r="W62" s="21">
        <f t="shared" si="25"/>
        <v>0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2:47" hidden="1" x14ac:dyDescent="0.2">
      <c r="D63" s="21">
        <f t="shared" si="24"/>
        <v>2</v>
      </c>
      <c r="E63" s="21">
        <f t="shared" si="25"/>
        <v>1</v>
      </c>
      <c r="F63" s="21">
        <f t="shared" si="25"/>
        <v>0</v>
      </c>
      <c r="G63" s="21">
        <f t="shared" si="25"/>
        <v>0</v>
      </c>
      <c r="H63" s="21">
        <f t="shared" si="25"/>
        <v>0</v>
      </c>
      <c r="I63" s="21">
        <f t="shared" si="25"/>
        <v>0</v>
      </c>
      <c r="J63" s="21">
        <f t="shared" si="25"/>
        <v>0</v>
      </c>
      <c r="K63" s="21">
        <f t="shared" si="25"/>
        <v>0</v>
      </c>
      <c r="L63" s="21">
        <f t="shared" si="25"/>
        <v>0</v>
      </c>
      <c r="M63" s="21">
        <f t="shared" si="25"/>
        <v>0</v>
      </c>
      <c r="N63" s="21">
        <f t="shared" si="25"/>
        <v>0</v>
      </c>
      <c r="O63" s="21">
        <f t="shared" si="25"/>
        <v>0</v>
      </c>
      <c r="P63" s="21">
        <f t="shared" si="25"/>
        <v>0</v>
      </c>
      <c r="Q63" s="21">
        <f t="shared" si="25"/>
        <v>0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</v>
      </c>
      <c r="V63" s="21">
        <f t="shared" si="25"/>
        <v>0</v>
      </c>
      <c r="W63" s="21">
        <f t="shared" si="25"/>
        <v>0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2:47" hidden="1" x14ac:dyDescent="0.2">
      <c r="D64" s="21" t="str">
        <f t="shared" si="24"/>
        <v>нет</v>
      </c>
      <c r="E64" s="21">
        <f t="shared" si="25"/>
        <v>2</v>
      </c>
      <c r="F64" s="21">
        <f t="shared" si="25"/>
        <v>0</v>
      </c>
      <c r="G64" s="21">
        <f t="shared" si="25"/>
        <v>0</v>
      </c>
      <c r="H64" s="21">
        <f t="shared" si="25"/>
        <v>0</v>
      </c>
      <c r="I64" s="21">
        <f t="shared" si="25"/>
        <v>0</v>
      </c>
      <c r="J64" s="21">
        <f t="shared" si="25"/>
        <v>0</v>
      </c>
      <c r="K64" s="21">
        <f t="shared" si="25"/>
        <v>0</v>
      </c>
      <c r="L64" s="21">
        <f t="shared" si="25"/>
        <v>0</v>
      </c>
      <c r="M64" s="21">
        <f t="shared" si="25"/>
        <v>0</v>
      </c>
      <c r="N64" s="21">
        <f t="shared" si="25"/>
        <v>0</v>
      </c>
      <c r="O64" s="21">
        <f t="shared" si="25"/>
        <v>0</v>
      </c>
      <c r="P64" s="21">
        <f t="shared" si="25"/>
        <v>0</v>
      </c>
      <c r="Q64" s="21">
        <f t="shared" si="25"/>
        <v>0</v>
      </c>
      <c r="R64" s="21">
        <f t="shared" si="25"/>
        <v>0</v>
      </c>
      <c r="S64" s="21">
        <f t="shared" si="25"/>
        <v>0</v>
      </c>
      <c r="T64" s="21">
        <f t="shared" si="25"/>
        <v>0</v>
      </c>
      <c r="U64" s="21">
        <f t="shared" si="25"/>
        <v>0</v>
      </c>
      <c r="V64" s="21">
        <f t="shared" si="25"/>
        <v>0</v>
      </c>
      <c r="W64" s="21">
        <f t="shared" si="25"/>
        <v>0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4:38" hidden="1" x14ac:dyDescent="0.2">
      <c r="D65" s="21" t="str">
        <f t="shared" si="24"/>
        <v>нет</v>
      </c>
      <c r="E65" s="21" t="str">
        <f t="shared" si="25"/>
        <v>нет</v>
      </c>
      <c r="F65" s="21">
        <f t="shared" si="25"/>
        <v>0</v>
      </c>
      <c r="G65" s="21">
        <f t="shared" si="25"/>
        <v>0</v>
      </c>
      <c r="H65" s="21">
        <f t="shared" si="25"/>
        <v>0</v>
      </c>
      <c r="I65" s="21">
        <f t="shared" ref="E65:W78" si="27">I23</f>
        <v>0</v>
      </c>
      <c r="J65" s="21">
        <f t="shared" si="27"/>
        <v>0</v>
      </c>
      <c r="K65" s="21">
        <f t="shared" si="27"/>
        <v>0</v>
      </c>
      <c r="L65" s="21">
        <f t="shared" si="27"/>
        <v>0</v>
      </c>
      <c r="M65" s="21">
        <f t="shared" si="27"/>
        <v>0</v>
      </c>
      <c r="N65" s="21">
        <f t="shared" si="27"/>
        <v>0</v>
      </c>
      <c r="O65" s="21">
        <f t="shared" si="27"/>
        <v>0</v>
      </c>
      <c r="P65" s="21">
        <f t="shared" si="27"/>
        <v>0</v>
      </c>
      <c r="Q65" s="21">
        <f t="shared" si="27"/>
        <v>0</v>
      </c>
      <c r="R65" s="21">
        <f t="shared" si="27"/>
        <v>0</v>
      </c>
      <c r="S65" s="21">
        <f t="shared" si="27"/>
        <v>0</v>
      </c>
      <c r="T65" s="21">
        <f t="shared" si="27"/>
        <v>0</v>
      </c>
      <c r="U65" s="21">
        <f t="shared" si="27"/>
        <v>0</v>
      </c>
      <c r="V65" s="21">
        <f t="shared" si="27"/>
        <v>0</v>
      </c>
      <c r="W65" s="21">
        <f t="shared" si="27"/>
        <v>0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4:38" hidden="1" x14ac:dyDescent="0.2">
      <c r="D66" s="21">
        <f t="shared" si="24"/>
        <v>0</v>
      </c>
      <c r="E66" s="21">
        <f t="shared" si="27"/>
        <v>0</v>
      </c>
      <c r="F66" s="21">
        <f t="shared" si="27"/>
        <v>0</v>
      </c>
      <c r="G66" s="21">
        <f t="shared" si="27"/>
        <v>0</v>
      </c>
      <c r="H66" s="21">
        <f t="shared" si="27"/>
        <v>0</v>
      </c>
      <c r="I66" s="21">
        <f t="shared" si="27"/>
        <v>0</v>
      </c>
      <c r="J66" s="21">
        <f t="shared" si="27"/>
        <v>0</v>
      </c>
      <c r="K66" s="21">
        <f t="shared" si="27"/>
        <v>0</v>
      </c>
      <c r="L66" s="21">
        <f t="shared" si="27"/>
        <v>0</v>
      </c>
      <c r="M66" s="21">
        <f t="shared" si="27"/>
        <v>0</v>
      </c>
      <c r="N66" s="21">
        <f t="shared" si="27"/>
        <v>0</v>
      </c>
      <c r="O66" s="21">
        <f t="shared" si="27"/>
        <v>0</v>
      </c>
      <c r="P66" s="21">
        <f t="shared" si="27"/>
        <v>0</v>
      </c>
      <c r="Q66" s="21">
        <f t="shared" si="27"/>
        <v>0</v>
      </c>
      <c r="R66" s="21">
        <f t="shared" si="27"/>
        <v>0</v>
      </c>
      <c r="S66" s="21">
        <f t="shared" si="27"/>
        <v>0</v>
      </c>
      <c r="T66" s="21">
        <f t="shared" si="27"/>
        <v>0</v>
      </c>
      <c r="U66" s="21">
        <f t="shared" si="27"/>
        <v>0</v>
      </c>
      <c r="V66" s="21">
        <f t="shared" si="27"/>
        <v>0</v>
      </c>
      <c r="W66" s="21">
        <f t="shared" si="27"/>
        <v>0</v>
      </c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4:38" hidden="1" x14ac:dyDescent="0.2">
      <c r="D67" s="21">
        <f t="shared" si="24"/>
        <v>0</v>
      </c>
      <c r="E67" s="21">
        <f t="shared" si="27"/>
        <v>0</v>
      </c>
      <c r="F67" s="21">
        <f t="shared" si="27"/>
        <v>0</v>
      </c>
      <c r="G67" s="21">
        <f t="shared" si="27"/>
        <v>0</v>
      </c>
      <c r="H67" s="21">
        <f t="shared" si="27"/>
        <v>0</v>
      </c>
      <c r="I67" s="21">
        <f t="shared" si="27"/>
        <v>0</v>
      </c>
      <c r="J67" s="21">
        <f t="shared" si="27"/>
        <v>0</v>
      </c>
      <c r="K67" s="21">
        <f t="shared" si="27"/>
        <v>0</v>
      </c>
      <c r="L67" s="21">
        <f t="shared" si="27"/>
        <v>0</v>
      </c>
      <c r="M67" s="21">
        <f t="shared" si="27"/>
        <v>0</v>
      </c>
      <c r="N67" s="21">
        <f t="shared" si="27"/>
        <v>0</v>
      </c>
      <c r="O67" s="21">
        <f t="shared" si="27"/>
        <v>0</v>
      </c>
      <c r="P67" s="21">
        <f t="shared" si="27"/>
        <v>0</v>
      </c>
      <c r="Q67" s="21">
        <f t="shared" si="27"/>
        <v>0</v>
      </c>
      <c r="R67" s="21">
        <f t="shared" si="27"/>
        <v>0</v>
      </c>
      <c r="S67" s="21">
        <f t="shared" si="27"/>
        <v>0</v>
      </c>
      <c r="T67" s="21">
        <f t="shared" si="27"/>
        <v>0</v>
      </c>
      <c r="U67" s="21">
        <f t="shared" si="27"/>
        <v>0</v>
      </c>
      <c r="V67" s="21">
        <f t="shared" si="27"/>
        <v>0</v>
      </c>
      <c r="W67" s="21">
        <f t="shared" si="27"/>
        <v>0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4:38" hidden="1" x14ac:dyDescent="0.2">
      <c r="D68" s="21">
        <f t="shared" si="24"/>
        <v>0</v>
      </c>
      <c r="E68" s="21">
        <f t="shared" si="27"/>
        <v>0</v>
      </c>
      <c r="F68" s="21">
        <f t="shared" si="27"/>
        <v>0</v>
      </c>
      <c r="G68" s="21">
        <f t="shared" si="27"/>
        <v>0</v>
      </c>
      <c r="H68" s="21">
        <f t="shared" si="27"/>
        <v>0</v>
      </c>
      <c r="I68" s="21">
        <f t="shared" si="27"/>
        <v>0</v>
      </c>
      <c r="J68" s="21">
        <f t="shared" si="27"/>
        <v>0</v>
      </c>
      <c r="K68" s="21">
        <f t="shared" si="27"/>
        <v>0</v>
      </c>
      <c r="L68" s="21">
        <f t="shared" si="27"/>
        <v>0</v>
      </c>
      <c r="M68" s="21">
        <f t="shared" si="27"/>
        <v>0</v>
      </c>
      <c r="N68" s="21">
        <f t="shared" si="27"/>
        <v>0</v>
      </c>
      <c r="O68" s="21">
        <f t="shared" si="27"/>
        <v>0</v>
      </c>
      <c r="P68" s="21">
        <f t="shared" si="27"/>
        <v>0</v>
      </c>
      <c r="Q68" s="21">
        <f t="shared" si="27"/>
        <v>0</v>
      </c>
      <c r="R68" s="21">
        <f t="shared" si="27"/>
        <v>0</v>
      </c>
      <c r="S68" s="21">
        <f t="shared" si="27"/>
        <v>0</v>
      </c>
      <c r="T68" s="21">
        <f t="shared" si="27"/>
        <v>0</v>
      </c>
      <c r="U68" s="21">
        <f t="shared" si="27"/>
        <v>0</v>
      </c>
      <c r="V68" s="21">
        <f t="shared" si="27"/>
        <v>0</v>
      </c>
      <c r="W68" s="21">
        <f t="shared" si="27"/>
        <v>0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4:38" hidden="1" x14ac:dyDescent="0.2">
      <c r="D69" s="21">
        <f t="shared" si="24"/>
        <v>0</v>
      </c>
      <c r="E69" s="21">
        <f t="shared" si="27"/>
        <v>0</v>
      </c>
      <c r="F69" s="21">
        <f t="shared" si="27"/>
        <v>0</v>
      </c>
      <c r="G69" s="21">
        <f t="shared" si="27"/>
        <v>0</v>
      </c>
      <c r="H69" s="21">
        <f t="shared" si="27"/>
        <v>0</v>
      </c>
      <c r="I69" s="21">
        <f t="shared" si="27"/>
        <v>0</v>
      </c>
      <c r="J69" s="21">
        <f t="shared" si="27"/>
        <v>0</v>
      </c>
      <c r="K69" s="21">
        <f t="shared" si="27"/>
        <v>0</v>
      </c>
      <c r="L69" s="21">
        <f t="shared" si="27"/>
        <v>0</v>
      </c>
      <c r="M69" s="21">
        <f t="shared" si="27"/>
        <v>0</v>
      </c>
      <c r="N69" s="21">
        <f t="shared" si="27"/>
        <v>0</v>
      </c>
      <c r="O69" s="21">
        <f t="shared" si="27"/>
        <v>0</v>
      </c>
      <c r="P69" s="21">
        <f t="shared" si="27"/>
        <v>0</v>
      </c>
      <c r="Q69" s="21">
        <f t="shared" si="27"/>
        <v>0</v>
      </c>
      <c r="R69" s="21">
        <f t="shared" si="27"/>
        <v>0</v>
      </c>
      <c r="S69" s="21">
        <f t="shared" si="27"/>
        <v>0</v>
      </c>
      <c r="T69" s="21">
        <f t="shared" si="27"/>
        <v>0</v>
      </c>
      <c r="U69" s="21">
        <f t="shared" si="27"/>
        <v>0</v>
      </c>
      <c r="V69" s="21">
        <f t="shared" si="27"/>
        <v>0</v>
      </c>
      <c r="W69" s="21">
        <f t="shared" si="27"/>
        <v>0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4:38" hidden="1" x14ac:dyDescent="0.2">
      <c r="D70" s="21">
        <f t="shared" si="24"/>
        <v>0</v>
      </c>
      <c r="E70" s="21">
        <f t="shared" si="27"/>
        <v>0</v>
      </c>
      <c r="F70" s="21">
        <f t="shared" si="27"/>
        <v>0</v>
      </c>
      <c r="G70" s="21">
        <f t="shared" si="27"/>
        <v>0</v>
      </c>
      <c r="H70" s="21">
        <f t="shared" si="27"/>
        <v>0</v>
      </c>
      <c r="I70" s="21">
        <f t="shared" si="27"/>
        <v>0</v>
      </c>
      <c r="J70" s="21">
        <f t="shared" si="27"/>
        <v>0</v>
      </c>
      <c r="K70" s="21">
        <f t="shared" si="27"/>
        <v>0</v>
      </c>
      <c r="L70" s="21">
        <f t="shared" si="27"/>
        <v>0</v>
      </c>
      <c r="M70" s="21">
        <f t="shared" si="27"/>
        <v>0</v>
      </c>
      <c r="N70" s="21">
        <f t="shared" si="27"/>
        <v>0</v>
      </c>
      <c r="O70" s="21">
        <f t="shared" si="27"/>
        <v>0</v>
      </c>
      <c r="P70" s="21">
        <f t="shared" si="27"/>
        <v>0</v>
      </c>
      <c r="Q70" s="21">
        <f t="shared" si="27"/>
        <v>0</v>
      </c>
      <c r="R70" s="21">
        <f t="shared" si="27"/>
        <v>0</v>
      </c>
      <c r="S70" s="21">
        <f t="shared" si="27"/>
        <v>0</v>
      </c>
      <c r="T70" s="21">
        <f t="shared" si="27"/>
        <v>0</v>
      </c>
      <c r="U70" s="21">
        <f t="shared" si="27"/>
        <v>0</v>
      </c>
      <c r="V70" s="21">
        <f t="shared" si="27"/>
        <v>0</v>
      </c>
      <c r="W70" s="21">
        <f t="shared" si="27"/>
        <v>0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4:38" hidden="1" x14ac:dyDescent="0.2">
      <c r="D71" s="21">
        <f t="shared" si="24"/>
        <v>0</v>
      </c>
      <c r="E71" s="21">
        <f t="shared" si="27"/>
        <v>0</v>
      </c>
      <c r="F71" s="21">
        <f t="shared" si="27"/>
        <v>0</v>
      </c>
      <c r="G71" s="21">
        <f t="shared" si="27"/>
        <v>0</v>
      </c>
      <c r="H71" s="21">
        <f t="shared" si="27"/>
        <v>0</v>
      </c>
      <c r="I71" s="21">
        <f t="shared" si="27"/>
        <v>0</v>
      </c>
      <c r="J71" s="21">
        <f t="shared" si="27"/>
        <v>0</v>
      </c>
      <c r="K71" s="21">
        <f t="shared" si="27"/>
        <v>0</v>
      </c>
      <c r="L71" s="21">
        <f t="shared" si="27"/>
        <v>0</v>
      </c>
      <c r="M71" s="21">
        <f t="shared" si="27"/>
        <v>0</v>
      </c>
      <c r="N71" s="21">
        <f t="shared" si="27"/>
        <v>0</v>
      </c>
      <c r="O71" s="21">
        <f t="shared" si="27"/>
        <v>0</v>
      </c>
      <c r="P71" s="21">
        <f t="shared" si="27"/>
        <v>0</v>
      </c>
      <c r="Q71" s="21">
        <f t="shared" si="27"/>
        <v>0</v>
      </c>
      <c r="R71" s="21">
        <f t="shared" si="27"/>
        <v>0</v>
      </c>
      <c r="S71" s="21">
        <f t="shared" si="27"/>
        <v>0</v>
      </c>
      <c r="T71" s="21">
        <f t="shared" si="27"/>
        <v>0</v>
      </c>
      <c r="U71" s="21">
        <f t="shared" si="27"/>
        <v>0</v>
      </c>
      <c r="V71" s="21">
        <f t="shared" si="27"/>
        <v>0</v>
      </c>
      <c r="W71" s="21">
        <f t="shared" si="27"/>
        <v>0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4:38" hidden="1" x14ac:dyDescent="0.2">
      <c r="D72" s="21">
        <f t="shared" si="24"/>
        <v>0</v>
      </c>
      <c r="E72" s="21">
        <f t="shared" si="27"/>
        <v>0</v>
      </c>
      <c r="F72" s="21">
        <f t="shared" si="27"/>
        <v>0</v>
      </c>
      <c r="G72" s="21">
        <f t="shared" si="27"/>
        <v>0</v>
      </c>
      <c r="H72" s="21">
        <f t="shared" si="27"/>
        <v>0</v>
      </c>
      <c r="I72" s="21">
        <f t="shared" si="27"/>
        <v>0</v>
      </c>
      <c r="J72" s="21">
        <f t="shared" si="27"/>
        <v>0</v>
      </c>
      <c r="K72" s="21">
        <f t="shared" si="27"/>
        <v>0</v>
      </c>
      <c r="L72" s="21">
        <f t="shared" si="27"/>
        <v>0</v>
      </c>
      <c r="M72" s="21">
        <f t="shared" si="27"/>
        <v>0</v>
      </c>
      <c r="N72" s="21">
        <f t="shared" si="27"/>
        <v>0</v>
      </c>
      <c r="O72" s="21">
        <f t="shared" si="27"/>
        <v>0</v>
      </c>
      <c r="P72" s="21">
        <f t="shared" si="27"/>
        <v>0</v>
      </c>
      <c r="Q72" s="21">
        <f t="shared" si="27"/>
        <v>0</v>
      </c>
      <c r="R72" s="21">
        <f t="shared" si="27"/>
        <v>0</v>
      </c>
      <c r="S72" s="21">
        <f t="shared" si="27"/>
        <v>0</v>
      </c>
      <c r="T72" s="21">
        <f t="shared" si="27"/>
        <v>0</v>
      </c>
      <c r="U72" s="21">
        <f t="shared" si="27"/>
        <v>0</v>
      </c>
      <c r="V72" s="21">
        <f t="shared" si="27"/>
        <v>0</v>
      </c>
      <c r="W72" s="21">
        <f t="shared" si="27"/>
        <v>0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4:38" hidden="1" x14ac:dyDescent="0.2">
      <c r="D73" s="21">
        <f t="shared" si="24"/>
        <v>0</v>
      </c>
      <c r="E73" s="21">
        <f t="shared" si="27"/>
        <v>0</v>
      </c>
      <c r="F73" s="21">
        <f t="shared" si="27"/>
        <v>0</v>
      </c>
      <c r="G73" s="21">
        <f t="shared" si="27"/>
        <v>0</v>
      </c>
      <c r="H73" s="21">
        <f t="shared" si="27"/>
        <v>0</v>
      </c>
      <c r="I73" s="21">
        <f t="shared" si="27"/>
        <v>0</v>
      </c>
      <c r="J73" s="21">
        <f t="shared" si="27"/>
        <v>0</v>
      </c>
      <c r="K73" s="21">
        <f t="shared" si="27"/>
        <v>0</v>
      </c>
      <c r="L73" s="21">
        <f t="shared" si="27"/>
        <v>0</v>
      </c>
      <c r="M73" s="21">
        <f t="shared" si="27"/>
        <v>0</v>
      </c>
      <c r="N73" s="21">
        <f t="shared" si="27"/>
        <v>0</v>
      </c>
      <c r="O73" s="21">
        <f t="shared" si="27"/>
        <v>0</v>
      </c>
      <c r="P73" s="21">
        <f t="shared" si="27"/>
        <v>0</v>
      </c>
      <c r="Q73" s="21">
        <f t="shared" si="27"/>
        <v>0</v>
      </c>
      <c r="R73" s="21">
        <f t="shared" si="27"/>
        <v>0</v>
      </c>
      <c r="S73" s="21">
        <f t="shared" si="27"/>
        <v>0</v>
      </c>
      <c r="T73" s="21">
        <f t="shared" si="27"/>
        <v>0</v>
      </c>
      <c r="U73" s="21">
        <f t="shared" si="27"/>
        <v>0</v>
      </c>
      <c r="V73" s="21">
        <f t="shared" si="27"/>
        <v>0</v>
      </c>
      <c r="W73" s="21">
        <f t="shared" si="27"/>
        <v>0</v>
      </c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4:38" hidden="1" x14ac:dyDescent="0.2">
      <c r="D74" s="21">
        <f t="shared" si="24"/>
        <v>0</v>
      </c>
      <c r="E74" s="21">
        <f t="shared" si="27"/>
        <v>0</v>
      </c>
      <c r="F74" s="21">
        <f t="shared" si="27"/>
        <v>0</v>
      </c>
      <c r="G74" s="21">
        <f t="shared" si="27"/>
        <v>0</v>
      </c>
      <c r="H74" s="21">
        <f t="shared" si="27"/>
        <v>0</v>
      </c>
      <c r="I74" s="21">
        <f t="shared" si="27"/>
        <v>0</v>
      </c>
      <c r="J74" s="21">
        <f t="shared" si="27"/>
        <v>0</v>
      </c>
      <c r="K74" s="21">
        <f t="shared" si="27"/>
        <v>0</v>
      </c>
      <c r="L74" s="21">
        <f t="shared" si="27"/>
        <v>0</v>
      </c>
      <c r="M74" s="21">
        <f t="shared" si="27"/>
        <v>0</v>
      </c>
      <c r="N74" s="21">
        <f t="shared" si="27"/>
        <v>0</v>
      </c>
      <c r="O74" s="21">
        <f t="shared" si="27"/>
        <v>0</v>
      </c>
      <c r="P74" s="21">
        <f t="shared" si="27"/>
        <v>0</v>
      </c>
      <c r="Q74" s="21">
        <f t="shared" si="27"/>
        <v>0</v>
      </c>
      <c r="R74" s="21">
        <f t="shared" si="27"/>
        <v>0</v>
      </c>
      <c r="S74" s="21">
        <f t="shared" si="27"/>
        <v>0</v>
      </c>
      <c r="T74" s="21">
        <f t="shared" si="27"/>
        <v>0</v>
      </c>
      <c r="U74" s="21">
        <f t="shared" si="27"/>
        <v>0</v>
      </c>
      <c r="V74" s="21">
        <f t="shared" si="27"/>
        <v>0</v>
      </c>
      <c r="W74" s="21">
        <f t="shared" si="27"/>
        <v>0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4:38" hidden="1" x14ac:dyDescent="0.2">
      <c r="D75" s="21">
        <f t="shared" si="24"/>
        <v>0</v>
      </c>
      <c r="E75" s="21">
        <f t="shared" si="27"/>
        <v>0</v>
      </c>
      <c r="F75" s="21">
        <f t="shared" si="27"/>
        <v>0</v>
      </c>
      <c r="G75" s="21">
        <f t="shared" si="27"/>
        <v>0</v>
      </c>
      <c r="H75" s="21">
        <f t="shared" si="27"/>
        <v>0</v>
      </c>
      <c r="I75" s="21">
        <f t="shared" si="27"/>
        <v>0</v>
      </c>
      <c r="J75" s="21">
        <f t="shared" si="27"/>
        <v>0</v>
      </c>
      <c r="K75" s="21">
        <f t="shared" si="27"/>
        <v>0</v>
      </c>
      <c r="L75" s="21">
        <f t="shared" si="27"/>
        <v>0</v>
      </c>
      <c r="M75" s="21">
        <f t="shared" si="27"/>
        <v>0</v>
      </c>
      <c r="N75" s="21">
        <f t="shared" si="27"/>
        <v>0</v>
      </c>
      <c r="O75" s="21">
        <f t="shared" si="27"/>
        <v>0</v>
      </c>
      <c r="P75" s="21">
        <f t="shared" si="27"/>
        <v>0</v>
      </c>
      <c r="Q75" s="21">
        <f t="shared" si="27"/>
        <v>0</v>
      </c>
      <c r="R75" s="21">
        <f t="shared" si="27"/>
        <v>0</v>
      </c>
      <c r="S75" s="21">
        <f t="shared" si="27"/>
        <v>0</v>
      </c>
      <c r="T75" s="21">
        <f t="shared" si="27"/>
        <v>0</v>
      </c>
      <c r="U75" s="21">
        <f t="shared" si="27"/>
        <v>0</v>
      </c>
      <c r="V75" s="21">
        <f t="shared" si="27"/>
        <v>0</v>
      </c>
      <c r="W75" s="21">
        <f t="shared" si="27"/>
        <v>0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4:38" hidden="1" x14ac:dyDescent="0.2">
      <c r="D76" s="21">
        <f t="shared" si="24"/>
        <v>0</v>
      </c>
      <c r="E76" s="21">
        <f t="shared" si="27"/>
        <v>0</v>
      </c>
      <c r="F76" s="21">
        <f t="shared" si="27"/>
        <v>0</v>
      </c>
      <c r="G76" s="21">
        <f t="shared" si="27"/>
        <v>0</v>
      </c>
      <c r="H76" s="21">
        <f t="shared" si="27"/>
        <v>0</v>
      </c>
      <c r="I76" s="21">
        <f t="shared" si="27"/>
        <v>0</v>
      </c>
      <c r="J76" s="21">
        <f t="shared" si="27"/>
        <v>0</v>
      </c>
      <c r="K76" s="21">
        <f t="shared" si="27"/>
        <v>0</v>
      </c>
      <c r="L76" s="21">
        <f t="shared" si="27"/>
        <v>0</v>
      </c>
      <c r="M76" s="21">
        <f t="shared" si="27"/>
        <v>0</v>
      </c>
      <c r="N76" s="21">
        <f t="shared" si="27"/>
        <v>0</v>
      </c>
      <c r="O76" s="21">
        <f t="shared" si="27"/>
        <v>0</v>
      </c>
      <c r="P76" s="21">
        <f t="shared" si="27"/>
        <v>0</v>
      </c>
      <c r="Q76" s="21">
        <f t="shared" si="27"/>
        <v>0</v>
      </c>
      <c r="R76" s="21">
        <f t="shared" si="27"/>
        <v>0</v>
      </c>
      <c r="S76" s="21">
        <f t="shared" si="27"/>
        <v>0</v>
      </c>
      <c r="T76" s="21">
        <f t="shared" si="27"/>
        <v>0</v>
      </c>
      <c r="U76" s="21">
        <f t="shared" si="27"/>
        <v>0</v>
      </c>
      <c r="V76" s="21">
        <f t="shared" si="27"/>
        <v>0</v>
      </c>
      <c r="W76" s="21">
        <f t="shared" si="27"/>
        <v>0</v>
      </c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4:38" hidden="1" x14ac:dyDescent="0.2">
      <c r="D77" s="21">
        <f t="shared" si="24"/>
        <v>0</v>
      </c>
      <c r="E77" s="21">
        <f t="shared" si="27"/>
        <v>0</v>
      </c>
      <c r="F77" s="21">
        <f t="shared" si="27"/>
        <v>0</v>
      </c>
      <c r="G77" s="21">
        <f t="shared" si="27"/>
        <v>0</v>
      </c>
      <c r="H77" s="21">
        <f t="shared" si="27"/>
        <v>0</v>
      </c>
      <c r="I77" s="21">
        <f t="shared" si="27"/>
        <v>0</v>
      </c>
      <c r="J77" s="21">
        <f t="shared" si="27"/>
        <v>0</v>
      </c>
      <c r="K77" s="21">
        <f t="shared" si="27"/>
        <v>0</v>
      </c>
      <c r="L77" s="21">
        <f t="shared" si="27"/>
        <v>0</v>
      </c>
      <c r="M77" s="21">
        <f t="shared" si="27"/>
        <v>0</v>
      </c>
      <c r="N77" s="21">
        <f t="shared" si="27"/>
        <v>0</v>
      </c>
      <c r="O77" s="21">
        <f t="shared" si="27"/>
        <v>0</v>
      </c>
      <c r="P77" s="21">
        <f t="shared" si="27"/>
        <v>0</v>
      </c>
      <c r="Q77" s="21">
        <f t="shared" si="27"/>
        <v>0</v>
      </c>
      <c r="R77" s="21">
        <f t="shared" si="27"/>
        <v>0</v>
      </c>
      <c r="S77" s="21">
        <f t="shared" si="27"/>
        <v>0</v>
      </c>
      <c r="T77" s="21">
        <f t="shared" si="27"/>
        <v>0</v>
      </c>
      <c r="U77" s="21">
        <f t="shared" si="27"/>
        <v>0</v>
      </c>
      <c r="V77" s="21">
        <f t="shared" si="27"/>
        <v>0</v>
      </c>
      <c r="W77" s="21">
        <f t="shared" si="27"/>
        <v>0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4:38" hidden="1" x14ac:dyDescent="0.2">
      <c r="D78" s="21">
        <f t="shared" si="24"/>
        <v>0</v>
      </c>
      <c r="E78" s="21">
        <f t="shared" si="27"/>
        <v>0</v>
      </c>
      <c r="F78" s="21">
        <f t="shared" si="27"/>
        <v>0</v>
      </c>
      <c r="G78" s="21">
        <f t="shared" si="27"/>
        <v>0</v>
      </c>
      <c r="H78" s="21">
        <f t="shared" si="27"/>
        <v>0</v>
      </c>
      <c r="I78" s="21">
        <f t="shared" si="27"/>
        <v>0</v>
      </c>
      <c r="J78" s="21">
        <f t="shared" si="27"/>
        <v>0</v>
      </c>
      <c r="K78" s="21">
        <f t="shared" si="27"/>
        <v>0</v>
      </c>
      <c r="L78" s="21">
        <f t="shared" si="27"/>
        <v>0</v>
      </c>
      <c r="M78" s="21">
        <f t="shared" si="27"/>
        <v>0</v>
      </c>
      <c r="N78" s="21">
        <f t="shared" si="27"/>
        <v>0</v>
      </c>
      <c r="O78" s="21">
        <f t="shared" si="27"/>
        <v>0</v>
      </c>
      <c r="P78" s="21">
        <f t="shared" si="27"/>
        <v>0</v>
      </c>
      <c r="Q78" s="21">
        <f t="shared" ref="E78:W90" si="28">Q36</f>
        <v>0</v>
      </c>
      <c r="R78" s="21">
        <f t="shared" si="28"/>
        <v>0</v>
      </c>
      <c r="S78" s="21">
        <f t="shared" si="28"/>
        <v>0</v>
      </c>
      <c r="T78" s="21">
        <f t="shared" si="28"/>
        <v>0</v>
      </c>
      <c r="U78" s="21">
        <f t="shared" si="28"/>
        <v>0</v>
      </c>
      <c r="V78" s="21">
        <f t="shared" si="28"/>
        <v>0</v>
      </c>
      <c r="W78" s="21">
        <f t="shared" si="28"/>
        <v>0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4:38" hidden="1" x14ac:dyDescent="0.2">
      <c r="D79" s="21">
        <f t="shared" si="24"/>
        <v>0</v>
      </c>
      <c r="E79" s="21">
        <f t="shared" si="28"/>
        <v>0</v>
      </c>
      <c r="F79" s="21">
        <f t="shared" si="28"/>
        <v>0</v>
      </c>
      <c r="G79" s="21">
        <f t="shared" si="28"/>
        <v>0</v>
      </c>
      <c r="H79" s="21">
        <f t="shared" si="28"/>
        <v>0</v>
      </c>
      <c r="I79" s="21">
        <f t="shared" si="28"/>
        <v>0</v>
      </c>
      <c r="J79" s="21">
        <f t="shared" si="28"/>
        <v>0</v>
      </c>
      <c r="K79" s="21">
        <f t="shared" si="28"/>
        <v>0</v>
      </c>
      <c r="L79" s="21">
        <f t="shared" si="28"/>
        <v>0</v>
      </c>
      <c r="M79" s="21">
        <f t="shared" si="28"/>
        <v>0</v>
      </c>
      <c r="N79" s="21">
        <f t="shared" si="28"/>
        <v>0</v>
      </c>
      <c r="O79" s="21">
        <f t="shared" si="28"/>
        <v>0</v>
      </c>
      <c r="P79" s="21">
        <f t="shared" si="28"/>
        <v>0</v>
      </c>
      <c r="Q79" s="21">
        <f t="shared" si="28"/>
        <v>0</v>
      </c>
      <c r="R79" s="21">
        <f t="shared" si="28"/>
        <v>0</v>
      </c>
      <c r="S79" s="21">
        <f t="shared" si="28"/>
        <v>0</v>
      </c>
      <c r="T79" s="21">
        <f t="shared" si="28"/>
        <v>0</v>
      </c>
      <c r="U79" s="21">
        <f t="shared" si="28"/>
        <v>0</v>
      </c>
      <c r="V79" s="21">
        <f t="shared" si="28"/>
        <v>0</v>
      </c>
      <c r="W79" s="21">
        <f t="shared" si="28"/>
        <v>0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4:38" hidden="1" x14ac:dyDescent="0.2">
      <c r="D80" s="21">
        <f t="shared" si="24"/>
        <v>0</v>
      </c>
      <c r="E80" s="21">
        <f t="shared" si="28"/>
        <v>0</v>
      </c>
      <c r="F80" s="21">
        <f t="shared" si="28"/>
        <v>0</v>
      </c>
      <c r="G80" s="21">
        <f t="shared" si="28"/>
        <v>0</v>
      </c>
      <c r="H80" s="21">
        <f t="shared" si="28"/>
        <v>0</v>
      </c>
      <c r="I80" s="21">
        <f t="shared" si="28"/>
        <v>0</v>
      </c>
      <c r="J80" s="21">
        <f t="shared" si="28"/>
        <v>0</v>
      </c>
      <c r="K80" s="21">
        <f t="shared" si="28"/>
        <v>0</v>
      </c>
      <c r="L80" s="21">
        <f t="shared" si="28"/>
        <v>0</v>
      </c>
      <c r="M80" s="21">
        <f t="shared" si="28"/>
        <v>0</v>
      </c>
      <c r="N80" s="21">
        <f t="shared" si="28"/>
        <v>0</v>
      </c>
      <c r="O80" s="21">
        <f t="shared" si="28"/>
        <v>0</v>
      </c>
      <c r="P80" s="21">
        <f t="shared" si="28"/>
        <v>0</v>
      </c>
      <c r="Q80" s="21">
        <f t="shared" si="28"/>
        <v>0</v>
      </c>
      <c r="R80" s="21">
        <f t="shared" si="28"/>
        <v>0</v>
      </c>
      <c r="S80" s="21">
        <f t="shared" si="28"/>
        <v>0</v>
      </c>
      <c r="T80" s="21">
        <f t="shared" si="28"/>
        <v>0</v>
      </c>
      <c r="U80" s="21">
        <f t="shared" si="28"/>
        <v>0</v>
      </c>
      <c r="V80" s="21">
        <f t="shared" si="28"/>
        <v>0</v>
      </c>
      <c r="W80" s="21">
        <f t="shared" si="28"/>
        <v>0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4:38" hidden="1" x14ac:dyDescent="0.2">
      <c r="D81" s="21">
        <f t="shared" si="24"/>
        <v>0</v>
      </c>
      <c r="E81" s="21">
        <f t="shared" si="28"/>
        <v>0</v>
      </c>
      <c r="F81" s="21">
        <f t="shared" si="28"/>
        <v>0</v>
      </c>
      <c r="G81" s="21">
        <f t="shared" si="28"/>
        <v>0</v>
      </c>
      <c r="H81" s="21">
        <f t="shared" si="28"/>
        <v>0</v>
      </c>
      <c r="I81" s="21">
        <f t="shared" si="28"/>
        <v>0</v>
      </c>
      <c r="J81" s="21">
        <f t="shared" si="28"/>
        <v>0</v>
      </c>
      <c r="K81" s="21">
        <f t="shared" si="28"/>
        <v>0</v>
      </c>
      <c r="L81" s="21">
        <f t="shared" si="28"/>
        <v>0</v>
      </c>
      <c r="M81" s="21">
        <f t="shared" si="28"/>
        <v>0</v>
      </c>
      <c r="N81" s="21">
        <f t="shared" si="28"/>
        <v>0</v>
      </c>
      <c r="O81" s="21">
        <f t="shared" si="28"/>
        <v>0</v>
      </c>
      <c r="P81" s="21">
        <f t="shared" si="28"/>
        <v>0</v>
      </c>
      <c r="Q81" s="21">
        <f t="shared" si="28"/>
        <v>0</v>
      </c>
      <c r="R81" s="21">
        <f t="shared" si="28"/>
        <v>0</v>
      </c>
      <c r="S81" s="21">
        <f t="shared" si="28"/>
        <v>0</v>
      </c>
      <c r="T81" s="21">
        <f t="shared" si="28"/>
        <v>0</v>
      </c>
      <c r="U81" s="21">
        <f t="shared" si="28"/>
        <v>0</v>
      </c>
      <c r="V81" s="21">
        <f t="shared" si="28"/>
        <v>0</v>
      </c>
      <c r="W81" s="21">
        <f t="shared" si="28"/>
        <v>0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4:38" hidden="1" x14ac:dyDescent="0.2">
      <c r="D82" s="21">
        <f t="shared" si="24"/>
        <v>0</v>
      </c>
      <c r="E82" s="21">
        <f t="shared" si="28"/>
        <v>0</v>
      </c>
      <c r="F82" s="21">
        <f t="shared" si="28"/>
        <v>0</v>
      </c>
      <c r="G82" s="21">
        <f t="shared" si="28"/>
        <v>0</v>
      </c>
      <c r="H82" s="21">
        <f t="shared" si="28"/>
        <v>0</v>
      </c>
      <c r="I82" s="21">
        <f t="shared" si="28"/>
        <v>0</v>
      </c>
      <c r="J82" s="21">
        <f t="shared" si="28"/>
        <v>0</v>
      </c>
      <c r="K82" s="21">
        <f t="shared" si="28"/>
        <v>0</v>
      </c>
      <c r="L82" s="21">
        <f t="shared" si="28"/>
        <v>0</v>
      </c>
      <c r="M82" s="21">
        <f t="shared" si="28"/>
        <v>0</v>
      </c>
      <c r="N82" s="21">
        <f t="shared" si="28"/>
        <v>0</v>
      </c>
      <c r="O82" s="21">
        <f t="shared" si="28"/>
        <v>0</v>
      </c>
      <c r="P82" s="21">
        <f t="shared" si="28"/>
        <v>0</v>
      </c>
      <c r="Q82" s="21">
        <f t="shared" si="28"/>
        <v>0</v>
      </c>
      <c r="R82" s="21">
        <f t="shared" si="28"/>
        <v>0</v>
      </c>
      <c r="S82" s="21">
        <f t="shared" si="28"/>
        <v>0</v>
      </c>
      <c r="T82" s="21">
        <f t="shared" si="28"/>
        <v>0</v>
      </c>
      <c r="U82" s="21">
        <f t="shared" si="28"/>
        <v>0</v>
      </c>
      <c r="V82" s="21">
        <f t="shared" si="28"/>
        <v>0</v>
      </c>
      <c r="W82" s="21">
        <f t="shared" si="28"/>
        <v>0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4:38" hidden="1" x14ac:dyDescent="0.2">
      <c r="D83" s="21">
        <f t="shared" si="24"/>
        <v>0</v>
      </c>
      <c r="E83" s="21">
        <f t="shared" si="28"/>
        <v>0</v>
      </c>
      <c r="F83" s="21">
        <f t="shared" si="28"/>
        <v>0</v>
      </c>
      <c r="G83" s="21">
        <f t="shared" si="28"/>
        <v>0</v>
      </c>
      <c r="H83" s="21">
        <f t="shared" si="28"/>
        <v>0</v>
      </c>
      <c r="I83" s="21">
        <f t="shared" si="28"/>
        <v>0</v>
      </c>
      <c r="J83" s="21">
        <f t="shared" si="28"/>
        <v>0</v>
      </c>
      <c r="K83" s="21">
        <f t="shared" si="28"/>
        <v>0</v>
      </c>
      <c r="L83" s="21">
        <f t="shared" si="28"/>
        <v>0</v>
      </c>
      <c r="M83" s="21">
        <f t="shared" si="28"/>
        <v>0</v>
      </c>
      <c r="N83" s="21">
        <f t="shared" si="28"/>
        <v>0</v>
      </c>
      <c r="O83" s="21">
        <f t="shared" si="28"/>
        <v>0</v>
      </c>
      <c r="P83" s="21">
        <f t="shared" si="28"/>
        <v>0</v>
      </c>
      <c r="Q83" s="21">
        <f t="shared" si="28"/>
        <v>0</v>
      </c>
      <c r="R83" s="21">
        <f t="shared" si="28"/>
        <v>0</v>
      </c>
      <c r="S83" s="21">
        <f t="shared" si="28"/>
        <v>0</v>
      </c>
      <c r="T83" s="21">
        <f t="shared" si="28"/>
        <v>0</v>
      </c>
      <c r="U83" s="21">
        <f t="shared" si="28"/>
        <v>0</v>
      </c>
      <c r="V83" s="21">
        <f t="shared" si="28"/>
        <v>0</v>
      </c>
      <c r="W83" s="21">
        <f t="shared" si="28"/>
        <v>0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4:38" hidden="1" x14ac:dyDescent="0.2">
      <c r="D84" s="21">
        <f t="shared" si="24"/>
        <v>0</v>
      </c>
      <c r="E84" s="21">
        <f t="shared" si="28"/>
        <v>0</v>
      </c>
      <c r="F84" s="21">
        <f t="shared" si="28"/>
        <v>0</v>
      </c>
      <c r="G84" s="21">
        <f t="shared" si="28"/>
        <v>0</v>
      </c>
      <c r="H84" s="21">
        <f t="shared" si="28"/>
        <v>0</v>
      </c>
      <c r="I84" s="21">
        <f t="shared" si="28"/>
        <v>0</v>
      </c>
      <c r="J84" s="21">
        <f t="shared" si="28"/>
        <v>0</v>
      </c>
      <c r="K84" s="21">
        <f t="shared" si="28"/>
        <v>0</v>
      </c>
      <c r="L84" s="21">
        <f t="shared" si="28"/>
        <v>0</v>
      </c>
      <c r="M84" s="21">
        <f t="shared" si="28"/>
        <v>0</v>
      </c>
      <c r="N84" s="21">
        <f t="shared" si="28"/>
        <v>0</v>
      </c>
      <c r="O84" s="21">
        <f t="shared" si="28"/>
        <v>0</v>
      </c>
      <c r="P84" s="21">
        <f t="shared" si="28"/>
        <v>0</v>
      </c>
      <c r="Q84" s="21">
        <f t="shared" si="28"/>
        <v>0</v>
      </c>
      <c r="R84" s="21">
        <f t="shared" si="28"/>
        <v>0</v>
      </c>
      <c r="S84" s="21">
        <f t="shared" si="28"/>
        <v>0</v>
      </c>
      <c r="T84" s="21">
        <f t="shared" si="28"/>
        <v>0</v>
      </c>
      <c r="U84" s="21">
        <f t="shared" si="28"/>
        <v>0</v>
      </c>
      <c r="V84" s="21">
        <f t="shared" si="28"/>
        <v>0</v>
      </c>
      <c r="W84" s="21">
        <f t="shared" si="28"/>
        <v>0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4:38" hidden="1" x14ac:dyDescent="0.2">
      <c r="D85" s="21">
        <f t="shared" si="24"/>
        <v>0</v>
      </c>
      <c r="E85" s="21">
        <f t="shared" si="28"/>
        <v>0</v>
      </c>
      <c r="F85" s="21">
        <f t="shared" si="28"/>
        <v>0</v>
      </c>
      <c r="G85" s="21">
        <f t="shared" si="28"/>
        <v>0</v>
      </c>
      <c r="H85" s="21">
        <f t="shared" si="28"/>
        <v>0</v>
      </c>
      <c r="I85" s="21">
        <f t="shared" si="28"/>
        <v>0</v>
      </c>
      <c r="J85" s="21">
        <f t="shared" si="28"/>
        <v>0</v>
      </c>
      <c r="K85" s="21">
        <f t="shared" si="28"/>
        <v>0</v>
      </c>
      <c r="L85" s="21">
        <f t="shared" si="28"/>
        <v>0</v>
      </c>
      <c r="M85" s="21">
        <f t="shared" si="28"/>
        <v>0</v>
      </c>
      <c r="N85" s="21">
        <f t="shared" si="28"/>
        <v>0</v>
      </c>
      <c r="O85" s="21">
        <f t="shared" si="28"/>
        <v>0</v>
      </c>
      <c r="P85" s="21">
        <f t="shared" si="28"/>
        <v>0</v>
      </c>
      <c r="Q85" s="21">
        <f t="shared" si="28"/>
        <v>0</v>
      </c>
      <c r="R85" s="21">
        <f t="shared" si="28"/>
        <v>0</v>
      </c>
      <c r="S85" s="21">
        <f t="shared" si="28"/>
        <v>0</v>
      </c>
      <c r="T85" s="21">
        <f t="shared" si="28"/>
        <v>0</v>
      </c>
      <c r="U85" s="21">
        <f t="shared" si="28"/>
        <v>0</v>
      </c>
      <c r="V85" s="21">
        <f t="shared" si="28"/>
        <v>0</v>
      </c>
      <c r="W85" s="21">
        <f t="shared" si="28"/>
        <v>0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4:38" hidden="1" x14ac:dyDescent="0.2">
      <c r="D86" s="21">
        <f t="shared" si="24"/>
        <v>0</v>
      </c>
      <c r="E86" s="21">
        <f t="shared" si="28"/>
        <v>0</v>
      </c>
      <c r="F86" s="21">
        <f t="shared" si="28"/>
        <v>0</v>
      </c>
      <c r="G86" s="21">
        <f t="shared" si="28"/>
        <v>0</v>
      </c>
      <c r="H86" s="21">
        <f t="shared" si="28"/>
        <v>0</v>
      </c>
      <c r="I86" s="21">
        <f t="shared" si="28"/>
        <v>0</v>
      </c>
      <c r="J86" s="21">
        <f t="shared" si="28"/>
        <v>0</v>
      </c>
      <c r="K86" s="21">
        <f t="shared" si="28"/>
        <v>0</v>
      </c>
      <c r="L86" s="21">
        <f t="shared" si="28"/>
        <v>0</v>
      </c>
      <c r="M86" s="21">
        <f t="shared" si="28"/>
        <v>0</v>
      </c>
      <c r="N86" s="21">
        <f t="shared" si="28"/>
        <v>0</v>
      </c>
      <c r="O86" s="21">
        <f t="shared" si="28"/>
        <v>0</v>
      </c>
      <c r="P86" s="21">
        <f t="shared" si="28"/>
        <v>0</v>
      </c>
      <c r="Q86" s="21">
        <f t="shared" si="28"/>
        <v>0</v>
      </c>
      <c r="R86" s="21">
        <f t="shared" si="28"/>
        <v>0</v>
      </c>
      <c r="S86" s="21">
        <f t="shared" si="28"/>
        <v>0</v>
      </c>
      <c r="T86" s="21">
        <f t="shared" si="28"/>
        <v>0</v>
      </c>
      <c r="U86" s="21">
        <f t="shared" si="28"/>
        <v>0</v>
      </c>
      <c r="V86" s="21">
        <f t="shared" si="28"/>
        <v>0</v>
      </c>
      <c r="W86" s="21">
        <f t="shared" si="28"/>
        <v>0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4:38" hidden="1" x14ac:dyDescent="0.2">
      <c r="D87" s="21">
        <f t="shared" si="24"/>
        <v>0</v>
      </c>
      <c r="E87" s="21">
        <f t="shared" si="28"/>
        <v>0</v>
      </c>
      <c r="F87" s="21">
        <f t="shared" si="28"/>
        <v>0</v>
      </c>
      <c r="G87" s="21">
        <f t="shared" si="28"/>
        <v>0</v>
      </c>
      <c r="H87" s="21">
        <f t="shared" si="28"/>
        <v>0</v>
      </c>
      <c r="I87" s="21">
        <f t="shared" si="28"/>
        <v>0</v>
      </c>
      <c r="J87" s="21">
        <f t="shared" si="28"/>
        <v>0</v>
      </c>
      <c r="K87" s="21">
        <f t="shared" si="28"/>
        <v>0</v>
      </c>
      <c r="L87" s="21">
        <f t="shared" si="28"/>
        <v>0</v>
      </c>
      <c r="M87" s="21">
        <f t="shared" si="28"/>
        <v>0</v>
      </c>
      <c r="N87" s="21">
        <f t="shared" si="28"/>
        <v>0</v>
      </c>
      <c r="O87" s="21">
        <f t="shared" si="28"/>
        <v>0</v>
      </c>
      <c r="P87" s="21">
        <f t="shared" si="28"/>
        <v>0</v>
      </c>
      <c r="Q87" s="21">
        <f t="shared" si="28"/>
        <v>0</v>
      </c>
      <c r="R87" s="21">
        <f t="shared" si="28"/>
        <v>0</v>
      </c>
      <c r="S87" s="21">
        <f t="shared" si="28"/>
        <v>0</v>
      </c>
      <c r="T87" s="21">
        <f t="shared" si="28"/>
        <v>0</v>
      </c>
      <c r="U87" s="21">
        <f t="shared" si="28"/>
        <v>0</v>
      </c>
      <c r="V87" s="21">
        <f t="shared" si="28"/>
        <v>0</v>
      </c>
      <c r="W87" s="21">
        <f t="shared" si="28"/>
        <v>0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</row>
    <row r="88" spans="4:38" hidden="1" x14ac:dyDescent="0.2">
      <c r="D88" s="21">
        <f t="shared" si="24"/>
        <v>0</v>
      </c>
      <c r="E88" s="21">
        <f t="shared" si="28"/>
        <v>0</v>
      </c>
      <c r="F88" s="21">
        <f t="shared" si="28"/>
        <v>0</v>
      </c>
      <c r="G88" s="21">
        <f t="shared" si="28"/>
        <v>0</v>
      </c>
      <c r="H88" s="21">
        <f t="shared" si="28"/>
        <v>0</v>
      </c>
      <c r="I88" s="21">
        <f t="shared" si="28"/>
        <v>0</v>
      </c>
      <c r="J88" s="21">
        <f t="shared" si="28"/>
        <v>0</v>
      </c>
      <c r="K88" s="21">
        <f t="shared" si="28"/>
        <v>0</v>
      </c>
      <c r="L88" s="21">
        <f t="shared" si="28"/>
        <v>0</v>
      </c>
      <c r="M88" s="21">
        <f t="shared" si="28"/>
        <v>0</v>
      </c>
      <c r="N88" s="21">
        <f t="shared" si="28"/>
        <v>0</v>
      </c>
      <c r="O88" s="21">
        <f t="shared" si="28"/>
        <v>0</v>
      </c>
      <c r="P88" s="21">
        <f t="shared" si="28"/>
        <v>0</v>
      </c>
      <c r="Q88" s="21">
        <f t="shared" si="28"/>
        <v>0</v>
      </c>
      <c r="R88" s="21">
        <f t="shared" si="28"/>
        <v>0</v>
      </c>
      <c r="S88" s="21">
        <f t="shared" si="28"/>
        <v>0</v>
      </c>
      <c r="T88" s="21">
        <f t="shared" si="28"/>
        <v>0</v>
      </c>
      <c r="U88" s="21">
        <f t="shared" si="28"/>
        <v>0</v>
      </c>
      <c r="V88" s="21">
        <f t="shared" si="28"/>
        <v>0</v>
      </c>
      <c r="W88" s="21">
        <f t="shared" si="28"/>
        <v>0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</row>
    <row r="89" spans="4:38" hidden="1" x14ac:dyDescent="0.2">
      <c r="D89" s="21">
        <f t="shared" si="24"/>
        <v>0</v>
      </c>
      <c r="E89" s="21">
        <f t="shared" si="28"/>
        <v>0</v>
      </c>
      <c r="F89" s="21">
        <f t="shared" si="28"/>
        <v>0</v>
      </c>
      <c r="G89" s="21">
        <f t="shared" si="28"/>
        <v>0</v>
      </c>
      <c r="H89" s="21">
        <f t="shared" si="28"/>
        <v>0</v>
      </c>
      <c r="I89" s="21">
        <f t="shared" si="28"/>
        <v>0</v>
      </c>
      <c r="J89" s="21">
        <f t="shared" si="28"/>
        <v>0</v>
      </c>
      <c r="K89" s="21">
        <f t="shared" si="28"/>
        <v>0</v>
      </c>
      <c r="L89" s="21">
        <f t="shared" si="28"/>
        <v>0</v>
      </c>
      <c r="M89" s="21">
        <f t="shared" si="28"/>
        <v>0</v>
      </c>
      <c r="N89" s="21">
        <f t="shared" si="28"/>
        <v>0</v>
      </c>
      <c r="O89" s="21">
        <f t="shared" si="28"/>
        <v>0</v>
      </c>
      <c r="P89" s="21">
        <f t="shared" si="28"/>
        <v>0</v>
      </c>
      <c r="Q89" s="21">
        <f t="shared" si="28"/>
        <v>0</v>
      </c>
      <c r="R89" s="21">
        <f t="shared" si="28"/>
        <v>0</v>
      </c>
      <c r="S89" s="21">
        <f t="shared" si="28"/>
        <v>0</v>
      </c>
      <c r="T89" s="21">
        <f t="shared" si="28"/>
        <v>0</v>
      </c>
      <c r="U89" s="21">
        <f t="shared" si="28"/>
        <v>0</v>
      </c>
      <c r="V89" s="21">
        <f t="shared" si="28"/>
        <v>0</v>
      </c>
      <c r="W89" s="21">
        <f t="shared" si="28"/>
        <v>0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4:38" hidden="1" x14ac:dyDescent="0.2">
      <c r="D90" s="21">
        <f t="shared" si="24"/>
        <v>0</v>
      </c>
      <c r="E90" s="21">
        <f t="shared" si="28"/>
        <v>0</v>
      </c>
      <c r="F90" s="21">
        <f t="shared" si="28"/>
        <v>0</v>
      </c>
      <c r="G90" s="21">
        <f t="shared" si="28"/>
        <v>0</v>
      </c>
      <c r="H90" s="21">
        <f t="shared" si="28"/>
        <v>0</v>
      </c>
      <c r="I90" s="21">
        <f t="shared" si="28"/>
        <v>0</v>
      </c>
      <c r="J90" s="21">
        <f t="shared" si="28"/>
        <v>0</v>
      </c>
      <c r="K90" s="21">
        <f t="shared" si="28"/>
        <v>0</v>
      </c>
      <c r="L90" s="21">
        <f t="shared" si="28"/>
        <v>0</v>
      </c>
      <c r="M90" s="21">
        <f t="shared" si="28"/>
        <v>0</v>
      </c>
      <c r="N90" s="21">
        <f t="shared" si="28"/>
        <v>0</v>
      </c>
      <c r="O90" s="21">
        <f t="shared" si="28"/>
        <v>0</v>
      </c>
      <c r="P90" s="21">
        <f t="shared" si="28"/>
        <v>0</v>
      </c>
      <c r="Q90" s="21">
        <f t="shared" si="28"/>
        <v>0</v>
      </c>
      <c r="R90" s="21">
        <f t="shared" si="28"/>
        <v>0</v>
      </c>
      <c r="S90" s="21">
        <f t="shared" si="28"/>
        <v>0</v>
      </c>
      <c r="T90" s="21">
        <f t="shared" si="28"/>
        <v>0</v>
      </c>
      <c r="U90" s="21">
        <f t="shared" si="28"/>
        <v>0</v>
      </c>
      <c r="V90" s="21">
        <f t="shared" si="28"/>
        <v>0</v>
      </c>
      <c r="W90" s="21">
        <f t="shared" si="28"/>
        <v>0</v>
      </c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</row>
  </sheetData>
  <sheetProtection password="CF04" sheet="1" objects="1" scenarios="1" selectLockedCells="1"/>
  <mergeCells count="5">
    <mergeCell ref="C6:H6"/>
    <mergeCell ref="B1:W1"/>
    <mergeCell ref="B2:W2"/>
    <mergeCell ref="B4:I4"/>
    <mergeCell ref="E3:H3"/>
  </mergeCells>
  <phoneticPr fontId="0" type="noConversion"/>
  <conditionalFormatting sqref="B9:B48">
    <cfRule type="expression" dxfId="17" priority="1" stopIfTrue="1">
      <formula>$X9=0</formula>
    </cfRule>
    <cfRule type="expression" dxfId="16" priority="2" stopIfTrue="1">
      <formula>AND($Z9=0,$X9=1)</formula>
    </cfRule>
  </conditionalFormatting>
  <conditionalFormatting sqref="C9:C48">
    <cfRule type="expression" dxfId="15" priority="3" stopIfTrue="1">
      <formula>$AA9=0</formula>
    </cfRule>
  </conditionalFormatting>
  <conditionalFormatting sqref="D9:W48">
    <cfRule type="expression" dxfId="14" priority="14" stopIfTrue="1">
      <formula>AB9=0</formula>
    </cfRule>
    <cfRule type="expression" dxfId="13" priority="15" stopIfTrue="1">
      <formula>$AA9=0</formula>
    </cfRule>
  </conditionalFormatting>
  <conditionalFormatting sqref="L4">
    <cfRule type="expression" dxfId="12" priority="5" stopIfTrue="1">
      <formula>MID(L4,1,3)&lt;&gt;"sch"</formula>
    </cfRule>
  </conditionalFormatting>
  <conditionalFormatting sqref="C3">
    <cfRule type="expression" dxfId="11" priority="6" stopIfTrue="1">
      <formula>MID(C3,1,1)="К"</formula>
    </cfRule>
  </conditionalFormatting>
  <conditionalFormatting sqref="C6:C7">
    <cfRule type="expression" dxfId="10" priority="7" stopIfTrue="1">
      <formula>$A$1=1</formula>
    </cfRule>
    <cfRule type="expression" dxfId="9" priority="8" stopIfTrue="1">
      <formula>ISERR($A$2)</formula>
    </cfRule>
  </conditionalFormatting>
  <conditionalFormatting sqref="B4:I4">
    <cfRule type="expression" dxfId="8" priority="9" stopIfTrue="1">
      <formula>ISBLANK($B$4)</formula>
    </cfRule>
  </conditionalFormatting>
  <conditionalFormatting sqref="D8:W8">
    <cfRule type="expression" dxfId="7" priority="10" stopIfTrue="1">
      <formula>LEFT(D8)="н"</formula>
    </cfRule>
  </conditionalFormatting>
  <conditionalFormatting sqref="E3:H3">
    <cfRule type="expression" dxfId="6" priority="22" stopIfTrue="1">
      <formula>MID(E3,1,1)&lt;&gt;"s"</formula>
    </cfRule>
  </conditionalFormatting>
  <dataValidations xWindow="659" yWindow="228" count="2">
    <dataValidation type="list" allowBlank="1" showInputMessage="1" showErrorMessage="1" prompt="Выберите режим заполнения отчета по части С" sqref="B4:I4">
      <formula1>prov2</formula1>
    </dataValidation>
    <dataValidation type="list" showInputMessage="1" showErrorMessage="1" sqref="D9:W48">
      <formula1>IF(AND($A$4=1,$Z9=1),CHOOSE(D$7,ball1,ball2,ball3,ball4,ball5,ball6),ball0)</formula1>
    </dataValidation>
  </dataValidations>
  <pageMargins left="0.51" right="0.48" top="0.49" bottom="0.47" header="0.5" footer="0.5"/>
  <pageSetup paperSize="9" orientation="landscape" r:id="rId1"/>
  <headerFooter alignWithMargins="0"/>
  <rowBreaks count="3" manualBreakCount="3">
    <brk id="20" max="16383" man="1"/>
    <brk id="35" max="16383" man="1"/>
    <brk id="49" max="16383" man="1"/>
  </rowBreaks>
  <cellWatches>
    <cellWatch r="D9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58"/>
  <sheetViews>
    <sheetView topLeftCell="B1" workbookViewId="0">
      <selection activeCell="O56" sqref="O56:V56"/>
    </sheetView>
  </sheetViews>
  <sheetFormatPr defaultColWidth="3.42578125" defaultRowHeight="15" x14ac:dyDescent="0.2"/>
  <cols>
    <col min="1" max="1" width="11" style="93" hidden="1" customWidth="1"/>
    <col min="2" max="2" width="12.42578125" style="93" customWidth="1"/>
    <col min="3" max="3" width="13.7109375" style="93" customWidth="1"/>
    <col min="4" max="14" width="4.140625" style="93" customWidth="1"/>
    <col min="15" max="18" width="3.7109375" style="93" customWidth="1"/>
    <col min="19" max="21" width="5" style="93" customWidth="1"/>
    <col min="22" max="22" width="10.85546875" style="93" customWidth="1"/>
    <col min="23" max="26" width="5" style="93" customWidth="1"/>
    <col min="27" max="38" width="6.42578125" style="93" customWidth="1"/>
    <col min="39" max="43" width="5.140625" style="93" customWidth="1"/>
    <col min="44" max="44" width="8.5703125" style="93" customWidth="1"/>
    <col min="45" max="45" width="10.42578125" style="93" customWidth="1"/>
    <col min="46" max="46" width="11" style="93" customWidth="1"/>
    <col min="47" max="47" width="5.140625" style="93" customWidth="1"/>
    <col min="48" max="50" width="5.5703125" style="93" customWidth="1"/>
    <col min="51" max="58" width="4.42578125" style="93" customWidth="1"/>
    <col min="59" max="64" width="6.7109375" style="93" customWidth="1"/>
    <col min="65" max="73" width="4.42578125" style="93" customWidth="1"/>
    <col min="74" max="75" width="7" style="93" customWidth="1"/>
    <col min="76" max="78" width="7.42578125" style="93" customWidth="1"/>
    <col min="79" max="79" width="8.85546875" style="93" customWidth="1"/>
    <col min="80" max="80" width="8.140625" style="93" customWidth="1"/>
    <col min="81" max="81" width="9" style="93" customWidth="1"/>
    <col min="82" max="82" width="3.7109375" style="93" customWidth="1"/>
    <col min="83" max="83" width="4.140625" style="93" customWidth="1"/>
    <col min="84" max="84" width="4.5703125" style="93" customWidth="1"/>
    <col min="85" max="115" width="8" style="93" customWidth="1"/>
    <col min="116" max="116" width="6.28515625" style="93" customWidth="1"/>
    <col min="117" max="117" width="7.28515625" style="93" customWidth="1"/>
    <col min="118" max="118" width="10" style="93" customWidth="1"/>
    <col min="119" max="255" width="8.85546875" style="93" customWidth="1"/>
    <col min="256" max="16384" width="3.42578125" style="93"/>
  </cols>
  <sheetData>
    <row r="1" spans="1:188" s="97" customFormat="1" ht="12.75" customHeight="1" x14ac:dyDescent="0.2">
      <c r="A1" s="97">
        <f>IF(A2=1,служ!B13,служ!I9)</f>
        <v>71040314</v>
      </c>
      <c r="B1" s="97" t="str">
        <f>IF(Список!A1=1,LOWER(Список!C1),"логин")</f>
        <v>sch570216</v>
      </c>
      <c r="C1" s="97" t="str">
        <f>IF(Список!A1=1,LOWER(Список!H3),"класс")</f>
        <v>7в</v>
      </c>
      <c r="D1" s="97">
        <f>IF(Список!A1=1,Список!H5,0)</f>
        <v>15</v>
      </c>
      <c r="E1" s="97">
        <f>AS45</f>
        <v>2</v>
      </c>
      <c r="F1" s="97">
        <f>AS46</f>
        <v>3</v>
      </c>
      <c r="G1" s="97">
        <f>AS47</f>
        <v>10</v>
      </c>
      <c r="H1" s="97">
        <f>AS48</f>
        <v>0</v>
      </c>
      <c r="I1" s="97">
        <f>Список!D47</f>
        <v>2</v>
      </c>
      <c r="J1" s="97">
        <f>Список!D48</f>
        <v>3</v>
      </c>
      <c r="K1" s="97">
        <f>Список!D49</f>
        <v>10</v>
      </c>
      <c r="L1" s="97" t="str">
        <f>'Часть 2'!B4</f>
        <v>"Работа проведена в полном объеме"</v>
      </c>
      <c r="U1" s="97">
        <f>AS49</f>
        <v>0</v>
      </c>
      <c r="V1" s="182">
        <f>C2</f>
        <v>41702</v>
      </c>
      <c r="X1" s="97">
        <f>AD53</f>
        <v>1</v>
      </c>
      <c r="Y1" s="97" t="s">
        <v>264</v>
      </c>
      <c r="Z1" s="106" t="str">
        <f>Инструкция!B9</f>
        <v>v1.1</v>
      </c>
      <c r="AA1" s="108" t="str">
        <f>Список!C2</f>
        <v>Без логарифмов</v>
      </c>
      <c r="AV1" s="97">
        <f>D45</f>
        <v>5</v>
      </c>
      <c r="AW1" s="97">
        <f>E45</f>
        <v>12</v>
      </c>
      <c r="AX1" s="97">
        <f>F45</f>
        <v>12</v>
      </c>
      <c r="AY1" s="97" t="str">
        <f>служ!I8</f>
        <v>10</v>
      </c>
      <c r="AZ1" s="97">
        <f t="shared" ref="AZ1:BP1" si="0">G45</f>
        <v>12</v>
      </c>
      <c r="BA1" s="97">
        <f t="shared" si="0"/>
        <v>7</v>
      </c>
      <c r="BB1" s="97">
        <f t="shared" si="0"/>
        <v>15</v>
      </c>
      <c r="BC1" s="97">
        <f t="shared" si="0"/>
        <v>8</v>
      </c>
      <c r="BD1" s="97">
        <f t="shared" si="0"/>
        <v>4</v>
      </c>
      <c r="BE1" s="97">
        <f t="shared" si="0"/>
        <v>0</v>
      </c>
      <c r="BF1" s="97">
        <f t="shared" si="0"/>
        <v>0</v>
      </c>
      <c r="BG1" s="97">
        <f t="shared" si="0"/>
        <v>0</v>
      </c>
      <c r="BH1" s="97">
        <f t="shared" si="0"/>
        <v>0</v>
      </c>
      <c r="BI1" s="97">
        <f t="shared" si="0"/>
        <v>0</v>
      </c>
      <c r="BJ1" s="97">
        <f t="shared" si="0"/>
        <v>0</v>
      </c>
      <c r="BK1" s="97">
        <f t="shared" si="0"/>
        <v>0</v>
      </c>
      <c r="BL1" s="97">
        <f t="shared" si="0"/>
        <v>0</v>
      </c>
      <c r="BM1" s="97">
        <f t="shared" si="0"/>
        <v>0</v>
      </c>
      <c r="BN1" s="97">
        <f t="shared" si="0"/>
        <v>0</v>
      </c>
      <c r="BO1" s="97">
        <f t="shared" si="0"/>
        <v>0</v>
      </c>
      <c r="BP1" s="97">
        <f t="shared" si="0"/>
        <v>0</v>
      </c>
      <c r="BQ1" s="93" t="str">
        <f t="shared" ref="BQ1:BV1" si="1">X45&amp;"_"&amp;X46&amp;"_"&amp;X47&amp;"_"&amp;X48</f>
        <v>0_2_0_0</v>
      </c>
      <c r="BR1" s="93" t="str">
        <f t="shared" si="1"/>
        <v>1_3_0_0</v>
      </c>
      <c r="BS1" s="93" t="str">
        <f t="shared" si="1"/>
        <v>0_0_0_0</v>
      </c>
      <c r="BT1" s="93" t="str">
        <f t="shared" si="1"/>
        <v>0_0_0_0</v>
      </c>
      <c r="BU1" s="93" t="str">
        <f t="shared" si="1"/>
        <v>0_0_0_0</v>
      </c>
      <c r="BV1" s="93" t="str">
        <f t="shared" si="1"/>
        <v>0_0_0_0</v>
      </c>
      <c r="BW1" s="93"/>
      <c r="BX1" s="93"/>
      <c r="BY1" s="93"/>
      <c r="BZ1" s="93"/>
      <c r="CA1" s="93" t="str">
        <f>O54</f>
        <v>адекватна уровню знаний</v>
      </c>
      <c r="CB1" s="93" t="str">
        <f>O55</f>
        <v>времени столько, сколько необходимо</v>
      </c>
      <c r="CC1" s="93" t="str">
        <f>O56</f>
        <v>да, буду</v>
      </c>
      <c r="CD1" s="93"/>
      <c r="CE1" s="93"/>
      <c r="CF1" s="93"/>
      <c r="CG1" s="93"/>
      <c r="CH1" s="93"/>
      <c r="CI1" s="93"/>
      <c r="CJ1" s="93"/>
      <c r="CL1" s="98">
        <f ca="1">NOW()</f>
        <v>42517.944712500001</v>
      </c>
      <c r="CM1" s="97">
        <f>DP45</f>
        <v>0</v>
      </c>
      <c r="CN1" s="97">
        <f>DP46</f>
        <v>0</v>
      </c>
      <c r="CO1" s="97">
        <f>DP47</f>
        <v>0</v>
      </c>
      <c r="CP1" s="97">
        <f>DP48</f>
        <v>15</v>
      </c>
      <c r="CQ1" s="97">
        <f>DQ45</f>
        <v>0</v>
      </c>
      <c r="CR1" s="97">
        <f>DQ46</f>
        <v>0</v>
      </c>
      <c r="CS1" s="97">
        <f>DQ47</f>
        <v>0</v>
      </c>
      <c r="CT1" s="97">
        <f>DQ48</f>
        <v>15</v>
      </c>
      <c r="DT1" s="97">
        <f t="shared" ref="DT1:FG1" si="2">D49</f>
        <v>3</v>
      </c>
      <c r="DU1" s="97">
        <f t="shared" si="2"/>
        <v>0</v>
      </c>
      <c r="DV1" s="97">
        <f t="shared" si="2"/>
        <v>2</v>
      </c>
      <c r="DW1" s="97">
        <f t="shared" si="2"/>
        <v>0</v>
      </c>
      <c r="DX1" s="97">
        <f t="shared" si="2"/>
        <v>1</v>
      </c>
      <c r="DY1" s="97">
        <f t="shared" si="2"/>
        <v>0</v>
      </c>
      <c r="DZ1" s="97">
        <f t="shared" si="2"/>
        <v>2</v>
      </c>
      <c r="EA1" s="97">
        <f t="shared" si="2"/>
        <v>7</v>
      </c>
      <c r="EB1" s="97">
        <f t="shared" si="2"/>
        <v>0</v>
      </c>
      <c r="EC1" s="97">
        <f t="shared" si="2"/>
        <v>0</v>
      </c>
      <c r="ED1" s="97">
        <f t="shared" si="2"/>
        <v>0</v>
      </c>
      <c r="EE1" s="97">
        <f t="shared" si="2"/>
        <v>0</v>
      </c>
      <c r="EF1" s="97">
        <f t="shared" si="2"/>
        <v>0</v>
      </c>
      <c r="EG1" s="97">
        <f t="shared" si="2"/>
        <v>0</v>
      </c>
      <c r="EH1" s="97">
        <f t="shared" si="2"/>
        <v>0</v>
      </c>
      <c r="EI1" s="97">
        <f t="shared" si="2"/>
        <v>0</v>
      </c>
      <c r="EJ1" s="97">
        <f t="shared" si="2"/>
        <v>0</v>
      </c>
      <c r="EK1" s="97">
        <f t="shared" si="2"/>
        <v>0</v>
      </c>
      <c r="EL1" s="97">
        <f t="shared" si="2"/>
        <v>0</v>
      </c>
      <c r="EM1" s="97">
        <f t="shared" si="2"/>
        <v>0</v>
      </c>
      <c r="EN1" s="97">
        <f t="shared" si="2"/>
        <v>13</v>
      </c>
      <c r="EO1" s="97">
        <f t="shared" si="2"/>
        <v>10</v>
      </c>
      <c r="EP1" s="97">
        <f t="shared" si="2"/>
        <v>0</v>
      </c>
      <c r="EQ1" s="97">
        <f t="shared" si="2"/>
        <v>0</v>
      </c>
      <c r="ER1" s="97">
        <f t="shared" si="2"/>
        <v>0</v>
      </c>
      <c r="ES1" s="97">
        <f t="shared" si="2"/>
        <v>0</v>
      </c>
      <c r="ET1" s="97">
        <f t="shared" si="2"/>
        <v>0</v>
      </c>
      <c r="EU1" s="97">
        <f t="shared" si="2"/>
        <v>0</v>
      </c>
      <c r="EV1" s="97">
        <f t="shared" si="2"/>
        <v>0</v>
      </c>
      <c r="EW1" s="97">
        <f t="shared" si="2"/>
        <v>0</v>
      </c>
      <c r="EX1" s="97">
        <f t="shared" si="2"/>
        <v>0</v>
      </c>
      <c r="EY1" s="97">
        <f t="shared" si="2"/>
        <v>0</v>
      </c>
      <c r="EZ1" s="97">
        <f t="shared" si="2"/>
        <v>0</v>
      </c>
      <c r="FA1" s="97">
        <f t="shared" si="2"/>
        <v>0</v>
      </c>
      <c r="FB1" s="97">
        <f t="shared" si="2"/>
        <v>0</v>
      </c>
      <c r="FC1" s="97">
        <f t="shared" si="2"/>
        <v>0</v>
      </c>
      <c r="FD1" s="97">
        <f t="shared" si="2"/>
        <v>0</v>
      </c>
      <c r="FE1" s="97">
        <f t="shared" si="2"/>
        <v>0</v>
      </c>
      <c r="FF1" s="97">
        <f t="shared" si="2"/>
        <v>0</v>
      </c>
      <c r="FG1" s="97">
        <f t="shared" si="2"/>
        <v>0</v>
      </c>
      <c r="GE1" s="97">
        <f>ROUND('Часть 1'!A2,0)</f>
        <v>8797</v>
      </c>
      <c r="GF1" s="97">
        <f>'Часть 2'!A2</f>
        <v>11</v>
      </c>
    </row>
    <row r="2" spans="1:188" ht="34.5" customHeight="1" x14ac:dyDescent="0.25">
      <c r="A2" s="93">
        <f>Список!A1*'Часть 1'!A1*'Часть 2'!A1*IF(OR(ISERR(Список!A3*'Часть 1'!A2*'Часть 2'!A2),PRODUCT(AD53:AD56)=0),0,1)</f>
        <v>1</v>
      </c>
      <c r="B2" s="180" t="s">
        <v>207</v>
      </c>
      <c r="C2" s="181">
        <f>служ!B12</f>
        <v>41702</v>
      </c>
      <c r="D2" s="313" t="str">
        <f>IF(A2=1, "Отчет готов к сохранению и отправке. Выполните 6-ой или 7-ой раздел инструкции.", "Заполнение отчета не закончено. Продолжите работу!")</f>
        <v>Отчет готов к сохранению и отправке. Выполните 6-ой или 7-ой раздел инструкции.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99"/>
      <c r="CF2" s="99"/>
      <c r="CG2" s="100" t="str">
        <f>"Класс "&amp;C1</f>
        <v>Класс 7в</v>
      </c>
      <c r="CH2" s="101" t="str">
        <f>IF(Список!K1=1,"  Логин: "&amp;Список!C1,"Логин не указан! Введите его на листе Список учеников.")</f>
        <v xml:space="preserve">  Логин: sch570216</v>
      </c>
      <c r="CI2" s="99"/>
      <c r="CJ2" s="99"/>
      <c r="CK2" s="99"/>
      <c r="CL2" s="93" t="str">
        <f>IF(служ!V9=1,"bL","bP")</f>
        <v>bL</v>
      </c>
      <c r="CM2" s="99">
        <f>IF(служ!M9=30,1,0)</f>
        <v>0</v>
      </c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</row>
    <row r="3" spans="1:188" ht="51" hidden="1" customHeight="1" x14ac:dyDescent="0.2">
      <c r="B3" s="102" t="s">
        <v>4</v>
      </c>
      <c r="C3" s="102"/>
      <c r="D3" s="103">
        <f>'Часть 1'!D6</f>
        <v>1</v>
      </c>
      <c r="E3" s="103">
        <f>'Часть 1'!G6</f>
        <v>2</v>
      </c>
      <c r="F3" s="103">
        <f>'Часть 1'!J6</f>
        <v>3</v>
      </c>
      <c r="G3" s="103">
        <f>'Часть 1'!M6</f>
        <v>4</v>
      </c>
      <c r="H3" s="103">
        <f>'Часть 1'!P6</f>
        <v>5</v>
      </c>
      <c r="I3" s="103">
        <f>'Часть 1'!S6</f>
        <v>6</v>
      </c>
      <c r="J3" s="103">
        <f>'Часть 1'!V6</f>
        <v>7</v>
      </c>
      <c r="K3" s="103">
        <f>'Часть 1'!Y6</f>
        <v>8</v>
      </c>
      <c r="L3" s="103" t="str">
        <f>'Часть 1'!AB6</f>
        <v>нет</v>
      </c>
      <c r="M3" s="103" t="str">
        <f>'Часть 1'!AE6</f>
        <v>нет</v>
      </c>
      <c r="N3" s="103" t="str">
        <f>'Часть 1'!AH6</f>
        <v>нет</v>
      </c>
      <c r="O3" s="103" t="str">
        <f>'Часть 1'!AK6</f>
        <v>нет</v>
      </c>
      <c r="P3" s="103" t="str">
        <f>'Часть 1'!AN6</f>
        <v>нет</v>
      </c>
      <c r="Q3" s="103" t="str">
        <f>'Часть 1'!AQ6</f>
        <v>нет</v>
      </c>
      <c r="R3" s="103" t="str">
        <f>'Часть 1'!AT6</f>
        <v>нет</v>
      </c>
      <c r="S3" s="103" t="str">
        <f>'Часть 1'!AW6</f>
        <v>нет</v>
      </c>
      <c r="T3" s="103" t="str">
        <f>'Часть 1'!AZ6</f>
        <v>нет</v>
      </c>
      <c r="U3" s="103" t="str">
        <f>'Часть 1'!BC6</f>
        <v>нет</v>
      </c>
      <c r="V3" s="103" t="str">
        <f>'Часть 1'!BF6</f>
        <v>нет</v>
      </c>
      <c r="W3" s="103" t="str">
        <f>'Часть 1'!BI6</f>
        <v>нет</v>
      </c>
      <c r="X3" s="103" t="str">
        <f>'Часть 2'!D8</f>
        <v>9
2 б</v>
      </c>
      <c r="Y3" s="103" t="str">
        <f>'Часть 2'!E8</f>
        <v>10
2 б</v>
      </c>
      <c r="Z3" s="103" t="str">
        <f>'Часть 2'!F8</f>
        <v>нет
0 б</v>
      </c>
      <c r="AA3" s="103" t="str">
        <f>'Часть 2'!G8</f>
        <v>нет
0 б</v>
      </c>
      <c r="AB3" s="103" t="str">
        <f>'Часть 2'!H8</f>
        <v>нет
0 б</v>
      </c>
      <c r="AC3" s="103" t="str">
        <f>'Часть 2'!I8</f>
        <v>нет
0 б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4" t="str">
        <f>"Всего баллов (из "&amp;служ!M9&amp;")"</f>
        <v>Всего баллов (из 12)</v>
      </c>
      <c r="AS3" s="104" t="s">
        <v>261</v>
      </c>
      <c r="AT3" s="104" t="s">
        <v>124</v>
      </c>
      <c r="AU3" s="104" t="s">
        <v>140</v>
      </c>
      <c r="AV3" s="93" t="s">
        <v>322</v>
      </c>
      <c r="AW3" s="93" t="s">
        <v>290</v>
      </c>
      <c r="AX3" s="93" t="s">
        <v>149</v>
      </c>
      <c r="AY3" s="93" t="s">
        <v>149</v>
      </c>
      <c r="AZ3" s="93" t="s">
        <v>150</v>
      </c>
      <c r="BA3" s="93" t="s">
        <v>150</v>
      </c>
      <c r="BB3" s="93" t="s">
        <v>151</v>
      </c>
      <c r="BC3" s="93" t="s">
        <v>151</v>
      </c>
      <c r="BD3" s="93" t="s">
        <v>152</v>
      </c>
      <c r="BE3" s="93" t="s">
        <v>152</v>
      </c>
      <c r="BF3" s="93" t="s">
        <v>153</v>
      </c>
      <c r="BG3" s="93" t="s">
        <v>153</v>
      </c>
      <c r="BH3" s="93" t="s">
        <v>154</v>
      </c>
      <c r="BI3" s="93" t="s">
        <v>154</v>
      </c>
      <c r="BJ3" s="93" t="s">
        <v>155</v>
      </c>
      <c r="BK3" s="93" t="s">
        <v>155</v>
      </c>
      <c r="BL3" s="93" t="s">
        <v>156</v>
      </c>
      <c r="BM3" s="93" t="s">
        <v>156</v>
      </c>
      <c r="BN3" s="93" t="s">
        <v>157</v>
      </c>
      <c r="BO3" s="93" t="s">
        <v>157</v>
      </c>
      <c r="BP3" s="93" t="s">
        <v>158</v>
      </c>
      <c r="BQ3" s="93" t="s">
        <v>158</v>
      </c>
      <c r="BR3" s="93" t="s">
        <v>159</v>
      </c>
      <c r="BS3" s="93" t="s">
        <v>159</v>
      </c>
      <c r="BT3" s="93" t="s">
        <v>160</v>
      </c>
      <c r="BU3" s="93" t="s">
        <v>160</v>
      </c>
      <c r="BV3" s="93" t="s">
        <v>161</v>
      </c>
      <c r="BW3" s="93" t="s">
        <v>161</v>
      </c>
      <c r="BX3" s="93" t="s">
        <v>162</v>
      </c>
      <c r="BY3" s="93" t="s">
        <v>162</v>
      </c>
      <c r="BZ3" s="93" t="s">
        <v>163</v>
      </c>
      <c r="CA3" s="93" t="s">
        <v>163</v>
      </c>
      <c r="CB3" s="93" t="s">
        <v>164</v>
      </c>
      <c r="CC3" s="93" t="s">
        <v>164</v>
      </c>
      <c r="CD3" s="93" t="s">
        <v>165</v>
      </c>
      <c r="CE3" s="93" t="s">
        <v>165</v>
      </c>
      <c r="CF3" s="93" t="s">
        <v>166</v>
      </c>
      <c r="CG3" s="93" t="s">
        <v>166</v>
      </c>
      <c r="CH3" s="93" t="s">
        <v>167</v>
      </c>
      <c r="CI3" s="93" t="s">
        <v>167</v>
      </c>
      <c r="CJ3" s="93" t="s">
        <v>168</v>
      </c>
      <c r="CK3" s="93" t="s">
        <v>168</v>
      </c>
      <c r="CL3" s="93" t="s">
        <v>170</v>
      </c>
      <c r="CM3" s="93" t="s">
        <v>169</v>
      </c>
      <c r="CN3" s="93" t="s">
        <v>171</v>
      </c>
      <c r="CO3" s="93" t="s">
        <v>172</v>
      </c>
      <c r="CP3" s="93" t="s">
        <v>173</v>
      </c>
      <c r="CQ3" s="93" t="s">
        <v>174</v>
      </c>
      <c r="CR3" s="93" t="s">
        <v>175</v>
      </c>
      <c r="CS3" s="93" t="s">
        <v>176</v>
      </c>
      <c r="CT3" s="93" t="s">
        <v>177</v>
      </c>
      <c r="CU3" s="93" t="s">
        <v>178</v>
      </c>
      <c r="CV3" s="93" t="s">
        <v>179</v>
      </c>
      <c r="CW3" s="93" t="s">
        <v>180</v>
      </c>
      <c r="CX3" s="93" t="s">
        <v>181</v>
      </c>
      <c r="CY3" s="93" t="s">
        <v>182</v>
      </c>
      <c r="CZ3" s="93" t="s">
        <v>183</v>
      </c>
      <c r="DA3" s="93" t="s">
        <v>184</v>
      </c>
      <c r="DB3" s="93" t="s">
        <v>185</v>
      </c>
      <c r="DC3" s="93" t="s">
        <v>186</v>
      </c>
      <c r="DD3" s="93" t="s">
        <v>187</v>
      </c>
      <c r="DE3" s="93" t="s">
        <v>188</v>
      </c>
      <c r="DJ3" s="93" t="s">
        <v>338</v>
      </c>
      <c r="DK3" s="93" t="s">
        <v>339</v>
      </c>
      <c r="DL3" s="93" t="s">
        <v>329</v>
      </c>
      <c r="DM3" s="93" t="s">
        <v>341</v>
      </c>
      <c r="DN3" s="93" t="s">
        <v>340</v>
      </c>
      <c r="DO3" s="93" t="s">
        <v>337</v>
      </c>
      <c r="DP3" s="93" t="s">
        <v>330</v>
      </c>
      <c r="DQ3" s="93" t="s">
        <v>331</v>
      </c>
      <c r="DR3" s="93" t="s">
        <v>327</v>
      </c>
      <c r="DS3" s="93" t="s">
        <v>328</v>
      </c>
      <c r="DT3" s="93" t="s">
        <v>348</v>
      </c>
      <c r="DU3" s="93" t="s">
        <v>349</v>
      </c>
      <c r="DV3" s="93" t="s">
        <v>352</v>
      </c>
      <c r="DW3" s="93" t="s">
        <v>353</v>
      </c>
      <c r="DX3" s="93" t="s">
        <v>350</v>
      </c>
      <c r="DY3" s="93" t="s">
        <v>336</v>
      </c>
    </row>
    <row r="4" spans="1:188" ht="15.75" hidden="1" customHeight="1" x14ac:dyDescent="0.2">
      <c r="A4" s="93">
        <f>IF(LEN(C4)&gt;0,$AD$53,0)</f>
        <v>1</v>
      </c>
      <c r="B4" s="259">
        <v>1</v>
      </c>
      <c r="C4" s="102" t="str">
        <f>IF(ISBLANK(Список!B6),"",IF(Список!K6=0,"","_"))</f>
        <v>_</v>
      </c>
      <c r="D4" s="105" t="str">
        <f>IF(K!C53&lt;&gt;"#",IF('Часть 1'!D7="@","@",IF('Часть 1'!D7="нет","нет",IF(K!C53=0,0,1))),"")</f>
        <v>нет</v>
      </c>
      <c r="E4" s="105">
        <f>IF(K!F53&lt;&gt;"#",IF('Часть 1'!G7="@","@",IF('Часть 1'!G7="нет","нет",IF(K!F53=0,0,1))),"")</f>
        <v>1</v>
      </c>
      <c r="F4" s="105">
        <f>IF(K!I53&lt;&gt;"#",IF('Часть 1'!J7="@","@",IF('Часть 1'!J7="нет","нет",IF(K!I53=0,0,1))),"")</f>
        <v>1</v>
      </c>
      <c r="G4" s="105">
        <f>IF(K!L53&lt;&gt;"#",IF('Часть 1'!M7="@","@",IF('Часть 1'!M7="нет","нет",IF(K!L53=0,0,1))),"")</f>
        <v>0</v>
      </c>
      <c r="H4" s="105">
        <f>IF(K!O53&lt;&gt;"#",IF('Часть 1'!P7="@","@",IF('Часть 1'!P7="нет","нет",IF(K!O53=0,0,1))),"")</f>
        <v>0</v>
      </c>
      <c r="I4" s="105">
        <f>IF(K!R53&lt;&gt;"#",IF('Часть 1'!S7="@","@",IF('Часть 1'!S7="нет","нет",IF(K!R53=0,0,1))),"")</f>
        <v>1</v>
      </c>
      <c r="J4" s="105">
        <f>IF(K!U53&lt;&gt;"#",IF('Часть 1'!V7="@","@",IF('Часть 1'!V7="нет","нет",IF(K!U53=0,0,1))),"")</f>
        <v>1</v>
      </c>
      <c r="K4" s="105" t="str">
        <f>IF(K!X53&lt;&gt;"#",IF('Часть 1'!Y7="@","@",IF('Часть 1'!Y7="нет","нет",IF(K!X53=0,0,1))),"")</f>
        <v>нет</v>
      </c>
      <c r="L4" s="105" t="str">
        <f>IF(K!AA53&lt;&gt;"#",IF('Часть 1'!AB7="@","@",IF('Часть 1'!AB7="нет","нет",IF(K!AA53=0,0,1))),"")</f>
        <v/>
      </c>
      <c r="M4" s="105" t="str">
        <f>IF(K!AD53&lt;&gt;"#",IF('Часть 1'!AE7="@","@",IF('Часть 1'!AE7="нет","нет",IF(K!AD53=0,0,1))),"")</f>
        <v/>
      </c>
      <c r="N4" s="105" t="str">
        <f>IF(K!AG53&lt;&gt;"#",IF('Часть 1'!AH7="@","@",IF('Часть 1'!AH7="нет","нет",IF(K!AG53=0,0,1))),"")</f>
        <v/>
      </c>
      <c r="O4" s="105" t="str">
        <f>IF(K!AJ53&lt;&gt;"#",IF('Часть 1'!AK7="@","@",IF('Часть 1'!AK7="нет","нет",IF(K!AJ53=0,0,1))),"")</f>
        <v/>
      </c>
      <c r="P4" s="105" t="str">
        <f>IF(K!AM53&lt;&gt;"#",IF('Часть 1'!AN7="@","@",IF('Часть 1'!AN7="нет","нет",IF(K!AM53=0,0,1))),"")</f>
        <v/>
      </c>
      <c r="Q4" s="105" t="str">
        <f>IF(K!AP53&lt;&gt;"#",IF('Часть 1'!AQ7="@","@",IF('Часть 1'!AQ7="нет","нет",IF(K!AP53=0,0,1))),"")</f>
        <v/>
      </c>
      <c r="R4" s="105" t="str">
        <f>IF(K!AS53&lt;&gt;"#",IF('Часть 1'!AT7="@","@",IF('Часть 1'!AT7="нет","нет",IF(K!AS53=0,0,1))),"")</f>
        <v/>
      </c>
      <c r="S4" s="105" t="str">
        <f>IF(K!AV53&lt;&gt;"#",IF('Часть 1'!AW7="@","@",IF('Часть 1'!AW7="нет","нет",IF(K!AV53=0,0,1))),"")</f>
        <v/>
      </c>
      <c r="T4" s="105" t="str">
        <f>IF(K!AY53&lt;&gt;"#",IF('Часть 1'!AZ7="@","@",IF('Часть 1'!AZ7="нет","нет",IF(K!AY53=0,0,1))),"")</f>
        <v/>
      </c>
      <c r="U4" s="105" t="str">
        <f>IF(K!BB53&lt;&gt;"#",IF('Часть 1'!BC7="@","@",IF('Часть 1'!BC7="нет","нет",IF(K!BB53=0,0,1))),"")</f>
        <v/>
      </c>
      <c r="V4" s="105" t="str">
        <f>IF(K!BE53&lt;&gt;"#",IF('Часть 1'!BF7="@","@",IF('Часть 1'!BF7="нет","нет",IF(K!BE53=0,0,1))),"")</f>
        <v/>
      </c>
      <c r="W4" s="105" t="str">
        <f>IF(K!BH53&lt;&gt;"#",IF('Часть 1'!BI7="@","@",IF('Часть 1'!BI7="нет","нет",IF(K!BH53=0,0,1))),"")</f>
        <v/>
      </c>
      <c r="X4" s="105" t="str">
        <f>IF('Часть 2'!D9="","",'Часть 2'!D9)</f>
        <v>нет</v>
      </c>
      <c r="Y4" s="105" t="str">
        <f>IF('Часть 2'!E9="","",'Часть 2'!E9)</f>
        <v>нет</v>
      </c>
      <c r="Z4" s="105" t="str">
        <f>IF('Часть 2'!F9="","",'Часть 2'!F9)</f>
        <v/>
      </c>
      <c r="AA4" s="105" t="str">
        <f>IF('Часть 2'!G9="","",'Часть 2'!G9)</f>
        <v/>
      </c>
      <c r="AB4" s="105" t="str">
        <f>IF('Часть 2'!H9="","",'Часть 2'!H9)</f>
        <v/>
      </c>
      <c r="AC4" s="105" t="str">
        <f>IF('Часть 2'!I9="","",'Часть 2'!I9)</f>
        <v/>
      </c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229">
        <f>SUM(D4:AQ4)</f>
        <v>4</v>
      </c>
      <c r="AS4" s="229">
        <f>IF(DO4&gt;0,"_",IF(LEN(C4)&gt;0,IF(AR4&gt;=служ!$D$35,5,IF(AR4&gt;=служ!$C$35,4,IF(AR4&gt;=служ!$B$35,3,2))),""))</f>
        <v>3</v>
      </c>
      <c r="AT4" s="230">
        <f>IF(LEN(C4)&gt;0,AR4/служ!$M$9,"")</f>
        <v>0.33333333333333331</v>
      </c>
      <c r="AU4" s="93">
        <f>Список!C6</f>
        <v>70202</v>
      </c>
      <c r="AV4" s="93">
        <f>Список!D6</f>
        <v>3</v>
      </c>
      <c r="AW4" s="93">
        <f>IF(LEN(C4)&gt;0,IF(AR4&gt;=служ!$D$35,5,IF(AR4&gt;=служ!$C$35,4,IF(AR4&gt;=служ!$B$35,3,2))),"")</f>
        <v>3</v>
      </c>
      <c r="AX4" s="93" t="str">
        <f>'Часть 1'!D7</f>
        <v>нет</v>
      </c>
      <c r="AY4" s="93">
        <f>'Часть 1'!F7</f>
        <v>0</v>
      </c>
      <c r="AZ4" s="93">
        <f>'Часть 1'!G7</f>
        <v>450</v>
      </c>
      <c r="BA4" s="93">
        <f>'Часть 1'!I7</f>
        <v>0</v>
      </c>
      <c r="BB4" s="93">
        <f>'Часть 1'!J7</f>
        <v>36</v>
      </c>
      <c r="BC4" s="93">
        <f>'Часть 1'!L7</f>
        <v>0</v>
      </c>
      <c r="BD4" s="93">
        <f>'Часть 1'!M7</f>
        <v>8</v>
      </c>
      <c r="BE4" s="93">
        <f>'Часть 1'!O7</f>
        <v>0</v>
      </c>
      <c r="BF4" s="93">
        <f>'Часть 1'!P7</f>
        <v>-3.3</v>
      </c>
      <c r="BG4" s="93">
        <f>'Часть 1'!R7</f>
        <v>0</v>
      </c>
      <c r="BH4" s="93">
        <f>'Часть 1'!S7</f>
        <v>39</v>
      </c>
      <c r="BI4" s="93">
        <f>'Часть 1'!U7</f>
        <v>0</v>
      </c>
      <c r="BJ4" s="93">
        <f>'Часть 1'!V7</f>
        <v>20</v>
      </c>
      <c r="BK4" s="93">
        <f>'Часть 1'!X7</f>
        <v>0</v>
      </c>
      <c r="BL4" s="93" t="str">
        <f>'Часть 1'!Y7</f>
        <v>нет</v>
      </c>
      <c r="BM4" s="93">
        <f>'Часть 1'!AA7</f>
        <v>0</v>
      </c>
      <c r="BN4" s="93">
        <f>'Часть 1'!AB7</f>
        <v>0</v>
      </c>
      <c r="BO4" s="93">
        <f>'Часть 1'!AD7</f>
        <v>0</v>
      </c>
      <c r="BP4" s="93">
        <f>'Часть 1'!AE7</f>
        <v>0</v>
      </c>
      <c r="BQ4" s="93">
        <f>'Часть 1'!AG7</f>
        <v>0</v>
      </c>
      <c r="BR4" s="93">
        <f>'Часть 1'!AH7</f>
        <v>0</v>
      </c>
      <c r="BS4" s="93">
        <f>'Часть 1'!AJ7</f>
        <v>0</v>
      </c>
      <c r="BT4" s="93">
        <f>'Часть 1'!AK7</f>
        <v>0</v>
      </c>
      <c r="BU4" s="93">
        <f>'Часть 1'!AM7</f>
        <v>0</v>
      </c>
      <c r="BV4" s="93">
        <f>'Часть 1'!AN7</f>
        <v>0</v>
      </c>
      <c r="BW4" s="93">
        <f>'Часть 1'!AP7</f>
        <v>0</v>
      </c>
      <c r="BX4" s="93">
        <f>'Часть 1'!AQ7</f>
        <v>0</v>
      </c>
      <c r="BY4" s="93">
        <f>'Часть 1'!AS7</f>
        <v>0</v>
      </c>
      <c r="BZ4" s="93">
        <f>'Часть 1'!AT7</f>
        <v>0</v>
      </c>
      <c r="CA4" s="93">
        <f>'Часть 1'!AV7</f>
        <v>0</v>
      </c>
      <c r="CB4" s="93">
        <f>'Часть 1'!AW7</f>
        <v>0</v>
      </c>
      <c r="CC4" s="93">
        <f>'Часть 1'!AY7</f>
        <v>0</v>
      </c>
      <c r="CD4" s="93">
        <f>'Часть 1'!AZ7</f>
        <v>0</v>
      </c>
      <c r="CE4" s="93">
        <f>'Часть 1'!BB7</f>
        <v>0</v>
      </c>
      <c r="CF4" s="93">
        <f>'Часть 1'!BC7</f>
        <v>0</v>
      </c>
      <c r="CG4" s="93">
        <f>'Часть 1'!BE7</f>
        <v>0</v>
      </c>
      <c r="CH4" s="93">
        <f>'Часть 1'!BF7</f>
        <v>0</v>
      </c>
      <c r="CI4" s="93">
        <f>'Часть 1'!BH7</f>
        <v>0</v>
      </c>
      <c r="CJ4" s="93">
        <f>'Часть 1'!BI7</f>
        <v>0</v>
      </c>
      <c r="CK4" s="93">
        <f>'Часть 1'!BK7</f>
        <v>0</v>
      </c>
      <c r="CL4" s="93" t="str">
        <f>'Часть 2'!D9</f>
        <v>нет</v>
      </c>
      <c r="CM4" s="93" t="str">
        <f>'Часть 2'!E9</f>
        <v>нет</v>
      </c>
      <c r="CN4" s="93">
        <f>'Часть 2'!F9</f>
        <v>0</v>
      </c>
      <c r="CO4" s="93">
        <f>'Часть 2'!G9</f>
        <v>0</v>
      </c>
      <c r="CP4" s="93">
        <f>'Часть 2'!H9</f>
        <v>0</v>
      </c>
      <c r="CQ4" s="93">
        <f>'Часть 2'!I9</f>
        <v>0</v>
      </c>
      <c r="CR4" s="93">
        <f>'Часть 2'!J9</f>
        <v>0</v>
      </c>
      <c r="CS4" s="93">
        <f>'Часть 2'!K9</f>
        <v>0</v>
      </c>
      <c r="CT4" s="93">
        <f>'Часть 2'!L9</f>
        <v>0</v>
      </c>
      <c r="CU4" s="93">
        <f>'Часть 2'!M9</f>
        <v>0</v>
      </c>
      <c r="CV4" s="93">
        <f>'Часть 2'!N9</f>
        <v>0</v>
      </c>
      <c r="CW4" s="93">
        <f>'Часть 2'!O9</f>
        <v>0</v>
      </c>
      <c r="CX4" s="93">
        <f>'Часть 2'!P9</f>
        <v>0</v>
      </c>
      <c r="CY4" s="93">
        <f>'Часть 2'!Q9</f>
        <v>0</v>
      </c>
      <c r="CZ4" s="93">
        <f>'Часть 2'!R9</f>
        <v>0</v>
      </c>
      <c r="DA4" s="93">
        <f>'Часть 2'!S9</f>
        <v>0</v>
      </c>
      <c r="DB4" s="93">
        <f>'Часть 2'!T9</f>
        <v>0</v>
      </c>
      <c r="DC4" s="93">
        <f>'Часть 2'!U9</f>
        <v>0</v>
      </c>
      <c r="DD4" s="93">
        <f>'Часть 2'!V9</f>
        <v>0</v>
      </c>
      <c r="DE4" s="93">
        <f>'Часть 2'!W9</f>
        <v>0</v>
      </c>
      <c r="DH4" s="93" t="str">
        <f>C$1</f>
        <v>7в</v>
      </c>
      <c r="DI4" s="107" t="str">
        <f>Z$1</f>
        <v>v1.1</v>
      </c>
      <c r="DJ4" s="93">
        <f>SUM(D4:K4,X4:Z4)</f>
        <v>4</v>
      </c>
      <c r="DK4" s="93">
        <f>SUM(L4:P4,AA4:AC4)</f>
        <v>0</v>
      </c>
      <c r="DL4" s="93">
        <f>SUM(Q4:W4)</f>
        <v>0</v>
      </c>
      <c r="DM4" s="93">
        <f>AR4-DN4</f>
        <v>4</v>
      </c>
      <c r="DN4" s="93">
        <f>SUM(DK4,T4)</f>
        <v>0</v>
      </c>
      <c r="DO4" s="93">
        <f t="shared" ref="DO4:DO43" si="3">COUNTIF(D4:AQ4,"@")</f>
        <v>0</v>
      </c>
      <c r="DP4" s="93">
        <f>IF(DO4&gt;0,"_",IF(LEN(C4)&gt;0,IF(AND(DY4=1,DM4&gt;=служ!$D$41),5,IF(AND(DY4=1,DM4&gt;=служ!$C$41),4,IF(AND(DY4=1,DM4&gt;=служ!$B$41),3,2))),""))</f>
        <v>2</v>
      </c>
      <c r="DQ4" s="93">
        <f>IF(DO4&gt;0,"_",IF(LEN(C4)&gt;0,IF(AND(DY4=1,DN4&gt;=служ!$D$42),5,IF(AND(DY4=1,DN4&gt;=служ!$C$42),4,IF(AND(DY4=1,DN4&gt;=служ!$B$42),3,2))),""))</f>
        <v>2</v>
      </c>
      <c r="DR4" s="93">
        <f>IF(LEN(C4)&gt;0,IF(AND(DY4=1,DM4&gt;=служ!$D$41),5,IF(AND(DY4=1,DM4&gt;=служ!$C$41),4,IF(AND(DY4=1,DM4&gt;=служ!$B$41),3,2))),"")</f>
        <v>2</v>
      </c>
      <c r="DS4" s="93">
        <f>IF(LEN(C4)&gt;0,IF(AND(DY4=1,DN4&gt;=служ!$D$42),5,IF(AND(DY4=1,DN4&gt;=служ!$C$42),4,IF(AND(DY4=1,DN4&gt;=служ!$B$42),3,2))),"")</f>
        <v>2</v>
      </c>
      <c r="DT4" s="227">
        <f>IF(LEN(C4)&gt;0,DM4/служ!$G$41,"")</f>
        <v>0.17391304347826086</v>
      </c>
      <c r="DU4" s="227">
        <f>IF(LEN(C4)&gt;0,DN4/служ!$G$42,"")</f>
        <v>0</v>
      </c>
      <c r="DV4" s="227">
        <f>IF(LEN(C4)&gt;0,DJ4/служ!$E$41,"")</f>
        <v>0.23529411764705882</v>
      </c>
      <c r="DW4" s="227">
        <f>IF(LEN(C4)&gt;0,DK4/служ!$E$42,"")</f>
        <v>0</v>
      </c>
      <c r="DX4" s="227">
        <f>IF(LEN(C4)&gt;0,DL4/служ!$E$43,"")</f>
        <v>0</v>
      </c>
      <c r="DY4" s="93">
        <f>IF(AND(DJ4&gt;=служ!$F$41,DK4&gt;=служ!$F$42,DL4&gt;=служ!$F$43),1,0)</f>
        <v>0</v>
      </c>
    </row>
    <row r="5" spans="1:188" ht="15.75" hidden="1" customHeight="1" x14ac:dyDescent="0.2">
      <c r="A5" s="93">
        <f t="shared" ref="A5:A43" si="4">IF(LEN(C5)&gt;0,$AD$53,0)</f>
        <v>1</v>
      </c>
      <c r="B5" s="259">
        <v>2</v>
      </c>
      <c r="C5" s="102" t="str">
        <f>IF(ISBLANK(Список!B7),"",IF(Список!K7=0,"","_"))</f>
        <v>_</v>
      </c>
      <c r="D5" s="105">
        <f>IF(K!C54&lt;&gt;"#",IF('Часть 1'!D8="@","@",IF('Часть 1'!D8="нет","нет",IF(K!C54=0,0,1))),"")</f>
        <v>0</v>
      </c>
      <c r="E5" s="105">
        <f>IF(K!F54&lt;&gt;"#",IF('Часть 1'!G8="@","@",IF('Часть 1'!G8="нет","нет",IF(K!F54=0,0,1))),"")</f>
        <v>1</v>
      </c>
      <c r="F5" s="105">
        <f>IF(K!I54&lt;&gt;"#",IF('Часть 1'!J8="@","@",IF('Часть 1'!J8="нет","нет",IF(K!I54=0,0,1))),"")</f>
        <v>1</v>
      </c>
      <c r="G5" s="105">
        <f>IF(K!L54&lt;&gt;"#",IF('Часть 1'!M8="@","@",IF('Часть 1'!M8="нет","нет",IF(K!L54=0,0,1))),"")</f>
        <v>1</v>
      </c>
      <c r="H5" s="105">
        <f>IF(K!O54&lt;&gt;"#",IF('Часть 1'!P8="@","@",IF('Часть 1'!P8="нет","нет",IF(K!O54=0,0,1))),"")</f>
        <v>1</v>
      </c>
      <c r="I5" s="105">
        <f>IF(K!R54&lt;&gt;"#",IF('Часть 1'!S8="@","@",IF('Часть 1'!S8="нет","нет",IF(K!R54=0,0,1))),"")</f>
        <v>1</v>
      </c>
      <c r="J5" s="105">
        <f>IF(K!U54&lt;&gt;"#",IF('Часть 1'!V8="@","@",IF('Часть 1'!V8="нет","нет",IF(K!U54=0,0,1))),"")</f>
        <v>1</v>
      </c>
      <c r="K5" s="105">
        <f>IF(K!X54&lt;&gt;"#",IF('Часть 1'!Y8="@","@",IF('Часть 1'!Y8="нет","нет",IF(K!X54=0,0,1))),"")</f>
        <v>1</v>
      </c>
      <c r="L5" s="105" t="str">
        <f>IF(K!AA54&lt;&gt;"#",IF('Часть 1'!AB8="@","@",IF('Часть 1'!AB8="нет","нет",IF(K!AA54=0,0,1))),"")</f>
        <v/>
      </c>
      <c r="M5" s="105" t="str">
        <f>IF(K!AD54&lt;&gt;"#",IF('Часть 1'!AE8="@","@",IF('Часть 1'!AE8="нет","нет",IF(K!AD54=0,0,1))),"")</f>
        <v/>
      </c>
      <c r="N5" s="105" t="str">
        <f>IF(K!AG54&lt;&gt;"#",IF('Часть 1'!AH8="@","@",IF('Часть 1'!AH8="нет","нет",IF(K!AG54=0,0,1))),"")</f>
        <v/>
      </c>
      <c r="O5" s="105" t="str">
        <f>IF(K!AJ54&lt;&gt;"#",IF('Часть 1'!AK8="@","@",IF('Часть 1'!AK8="нет","нет",IF(K!AJ54=0,0,1))),"")</f>
        <v/>
      </c>
      <c r="P5" s="105" t="str">
        <f>IF(K!AM54&lt;&gt;"#",IF('Часть 1'!AN8="@","@",IF('Часть 1'!AN8="нет","нет",IF(K!AM54=0,0,1))),"")</f>
        <v/>
      </c>
      <c r="Q5" s="105" t="str">
        <f>IF(K!AP54&lt;&gt;"#",IF('Часть 1'!AQ8="@","@",IF('Часть 1'!AQ8="нет","нет",IF(K!AP54=0,0,1))),"")</f>
        <v/>
      </c>
      <c r="R5" s="105" t="str">
        <f>IF(K!AS54&lt;&gt;"#",IF('Часть 1'!AT8="@","@",IF('Часть 1'!AT8="нет","нет",IF(K!AS54=0,0,1))),"")</f>
        <v/>
      </c>
      <c r="S5" s="105" t="str">
        <f>IF(K!AV54&lt;&gt;"#",IF('Часть 1'!AW8="@","@",IF('Часть 1'!AW8="нет","нет",IF(K!AV54=0,0,1))),"")</f>
        <v/>
      </c>
      <c r="T5" s="105" t="str">
        <f>IF(K!AY54&lt;&gt;"#",IF('Часть 1'!AZ8="@","@",IF('Часть 1'!AZ8="нет","нет",IF(K!AY54=0,0,1))),"")</f>
        <v/>
      </c>
      <c r="U5" s="105" t="str">
        <f>IF(K!BB54&lt;&gt;"#",IF('Часть 1'!BC8="@","@",IF('Часть 1'!BC8="нет","нет",IF(K!BB54=0,0,1))),"")</f>
        <v/>
      </c>
      <c r="V5" s="105" t="str">
        <f>IF(K!BE54&lt;&gt;"#",IF('Часть 1'!BF8="@","@",IF('Часть 1'!BF8="нет","нет",IF(K!BE54=0,0,1))),"")</f>
        <v/>
      </c>
      <c r="W5" s="105" t="str">
        <f>IF(K!BH54&lt;&gt;"#",IF('Часть 1'!BI8="@","@",IF('Часть 1'!BI8="нет","нет",IF(K!BH54=0,0,1))),"")</f>
        <v/>
      </c>
      <c r="X5" s="105" t="str">
        <f>IF('Часть 2'!D10="","",'Часть 2'!D10)</f>
        <v>нет</v>
      </c>
      <c r="Y5" s="105">
        <f>IF('Часть 2'!E10="","",'Часть 2'!E10)</f>
        <v>0</v>
      </c>
      <c r="Z5" s="105" t="str">
        <f>IF('Часть 2'!F10="","",'Часть 2'!F10)</f>
        <v/>
      </c>
      <c r="AA5" s="105" t="str">
        <f>IF('Часть 2'!G10="","",'Часть 2'!G10)</f>
        <v/>
      </c>
      <c r="AB5" s="105" t="str">
        <f>IF('Часть 2'!H10="","",'Часть 2'!H10)</f>
        <v/>
      </c>
      <c r="AC5" s="105" t="str">
        <f>IF('Часть 2'!I10="","",'Часть 2'!I10)</f>
        <v/>
      </c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229">
        <f t="shared" ref="AR5:AR43" si="5">SUM(D5:AQ5)</f>
        <v>7</v>
      </c>
      <c r="AS5" s="229">
        <f>IF(DO5&gt;0,"_",IF(LEN(C5)&gt;0,IF(AR5&gt;=служ!$D$35,5,IF(AR5&gt;=служ!$C$35,4,IF(AR5&gt;=служ!$B$35,3,2))),""))</f>
        <v>4</v>
      </c>
      <c r="AT5" s="230">
        <f>IF(LEN(C5)&gt;0,AR5/служ!$M$9,"")</f>
        <v>0.58333333333333337</v>
      </c>
      <c r="AU5" s="93">
        <f>Список!C7</f>
        <v>70202</v>
      </c>
      <c r="AV5" s="93">
        <f>Список!D7</f>
        <v>3</v>
      </c>
      <c r="AW5" s="93">
        <f>IF(LEN(C5)&gt;0,IF(AR5&gt;=служ!$D$35,5,IF(AR5&gt;=служ!$C$35,4,IF(AR5&gt;=служ!$B$35,3,2))),"")</f>
        <v>4</v>
      </c>
      <c r="AX5" s="93">
        <f>'Часть 1'!D8</f>
        <v>2.12</v>
      </c>
      <c r="AY5" s="93">
        <f>'Часть 1'!F8</f>
        <v>0</v>
      </c>
      <c r="AZ5" s="93">
        <f>'Часть 1'!G8</f>
        <v>450</v>
      </c>
      <c r="BA5" s="93">
        <f>'Часть 1'!I8</f>
        <v>0</v>
      </c>
      <c r="BB5" s="93">
        <f>'Часть 1'!J8</f>
        <v>36</v>
      </c>
      <c r="BC5" s="93">
        <f>'Часть 1'!L8</f>
        <v>0</v>
      </c>
      <c r="BD5" s="93">
        <f>'Часть 1'!M8</f>
        <v>-50</v>
      </c>
      <c r="BE5" s="93">
        <f>'Часть 1'!O8</f>
        <v>0</v>
      </c>
      <c r="BF5" s="93">
        <f>'Часть 1'!P8</f>
        <v>-11.1</v>
      </c>
      <c r="BG5" s="93">
        <f>'Часть 1'!R8</f>
        <v>0</v>
      </c>
      <c r="BH5" s="93">
        <f>'Часть 1'!S8</f>
        <v>39</v>
      </c>
      <c r="BI5" s="93">
        <f>'Часть 1'!U8</f>
        <v>0</v>
      </c>
      <c r="BJ5" s="93">
        <f>'Часть 1'!V8</f>
        <v>20</v>
      </c>
      <c r="BK5" s="93">
        <f>'Часть 1'!X8</f>
        <v>0</v>
      </c>
      <c r="BL5" s="93">
        <f>'Часть 1'!Y8</f>
        <v>25</v>
      </c>
      <c r="BM5" s="93">
        <f>'Часть 1'!AA8</f>
        <v>0</v>
      </c>
      <c r="BN5" s="93">
        <f>'Часть 1'!AB8</f>
        <v>0</v>
      </c>
      <c r="BO5" s="93">
        <f>'Часть 1'!AD8</f>
        <v>0</v>
      </c>
      <c r="BP5" s="93">
        <f>'Часть 1'!AE8</f>
        <v>0</v>
      </c>
      <c r="BQ5" s="93">
        <f>'Часть 1'!AG8</f>
        <v>0</v>
      </c>
      <c r="BR5" s="93">
        <f>'Часть 1'!AH8</f>
        <v>0</v>
      </c>
      <c r="BS5" s="93">
        <f>'Часть 1'!AJ8</f>
        <v>0</v>
      </c>
      <c r="BT5" s="93">
        <f>'Часть 1'!AK8</f>
        <v>0</v>
      </c>
      <c r="BU5" s="93">
        <f>'Часть 1'!AM8</f>
        <v>0</v>
      </c>
      <c r="BV5" s="93">
        <f>'Часть 1'!AN8</f>
        <v>0</v>
      </c>
      <c r="BW5" s="93">
        <f>'Часть 1'!AP8</f>
        <v>0</v>
      </c>
      <c r="BX5" s="93">
        <f>'Часть 1'!AQ8</f>
        <v>0</v>
      </c>
      <c r="BY5" s="93">
        <f>'Часть 1'!AS8</f>
        <v>0</v>
      </c>
      <c r="BZ5" s="93">
        <f>'Часть 1'!AT8</f>
        <v>0</v>
      </c>
      <c r="CA5" s="93">
        <f>'Часть 1'!AV8</f>
        <v>0</v>
      </c>
      <c r="CB5" s="93">
        <f>'Часть 1'!AW8</f>
        <v>0</v>
      </c>
      <c r="CC5" s="93">
        <f>'Часть 1'!AY8</f>
        <v>0</v>
      </c>
      <c r="CD5" s="93">
        <f>'Часть 1'!AZ8</f>
        <v>0</v>
      </c>
      <c r="CE5" s="93">
        <f>'Часть 1'!BB8</f>
        <v>0</v>
      </c>
      <c r="CF5" s="93">
        <f>'Часть 1'!BC8</f>
        <v>0</v>
      </c>
      <c r="CG5" s="93">
        <f>'Часть 1'!BE8</f>
        <v>0</v>
      </c>
      <c r="CH5" s="93">
        <f>'Часть 1'!BF8</f>
        <v>0</v>
      </c>
      <c r="CI5" s="93">
        <f>'Часть 1'!BH8</f>
        <v>0</v>
      </c>
      <c r="CJ5" s="93">
        <f>'Часть 1'!BI8</f>
        <v>0</v>
      </c>
      <c r="CK5" s="93">
        <f>'Часть 1'!BK8</f>
        <v>0</v>
      </c>
      <c r="CL5" s="93" t="str">
        <f>'Часть 2'!D10</f>
        <v>нет</v>
      </c>
      <c r="CM5" s="93">
        <f>'Часть 2'!E10</f>
        <v>0</v>
      </c>
      <c r="CN5" s="93">
        <f>'Часть 2'!F10</f>
        <v>0</v>
      </c>
      <c r="CO5" s="93">
        <f>'Часть 2'!G10</f>
        <v>0</v>
      </c>
      <c r="CP5" s="93">
        <f>'Часть 2'!H10</f>
        <v>0</v>
      </c>
      <c r="CQ5" s="93">
        <f>'Часть 2'!I10</f>
        <v>0</v>
      </c>
      <c r="CR5" s="93">
        <f>'Часть 2'!J10</f>
        <v>0</v>
      </c>
      <c r="CS5" s="93">
        <f>'Часть 2'!K10</f>
        <v>0</v>
      </c>
      <c r="CT5" s="93">
        <f>'Часть 2'!L10</f>
        <v>0</v>
      </c>
      <c r="CU5" s="93">
        <f>'Часть 2'!M10</f>
        <v>0</v>
      </c>
      <c r="CV5" s="93">
        <f>'Часть 2'!N10</f>
        <v>0</v>
      </c>
      <c r="CW5" s="93">
        <f>'Часть 2'!O10</f>
        <v>0</v>
      </c>
      <c r="CX5" s="93">
        <f>'Часть 2'!P10</f>
        <v>0</v>
      </c>
      <c r="CY5" s="93">
        <f>'Часть 2'!Q10</f>
        <v>0</v>
      </c>
      <c r="CZ5" s="93">
        <f>'Часть 2'!R10</f>
        <v>0</v>
      </c>
      <c r="DA5" s="93">
        <f>'Часть 2'!S10</f>
        <v>0</v>
      </c>
      <c r="DB5" s="93">
        <f>'Часть 2'!T10</f>
        <v>0</v>
      </c>
      <c r="DC5" s="93">
        <f>'Часть 2'!U10</f>
        <v>0</v>
      </c>
      <c r="DD5" s="93">
        <f>'Часть 2'!V10</f>
        <v>0</v>
      </c>
      <c r="DE5" s="93">
        <f>'Часть 2'!W10</f>
        <v>0</v>
      </c>
      <c r="DH5" s="93" t="str">
        <f t="shared" ref="DH5:DH43" si="6">C$1</f>
        <v>7в</v>
      </c>
      <c r="DI5" s="107" t="str">
        <f t="shared" ref="DI5:DI43" si="7">Z$1</f>
        <v>v1.1</v>
      </c>
      <c r="DJ5" s="93">
        <f t="shared" ref="DJ5:DJ43" si="8">SUM(D5:K5,X5:Z5)</f>
        <v>7</v>
      </c>
      <c r="DK5" s="93">
        <f t="shared" ref="DK5:DK43" si="9">SUM(L5:P5,AA5:AC5)</f>
        <v>0</v>
      </c>
      <c r="DL5" s="93">
        <f t="shared" ref="DL5:DL43" si="10">SUM(Q5:W5)</f>
        <v>0</v>
      </c>
      <c r="DM5" s="93">
        <f t="shared" ref="DM5:DM43" si="11">AR5-DN5</f>
        <v>7</v>
      </c>
      <c r="DN5" s="93">
        <f t="shared" ref="DN5:DN43" si="12">SUM(DK5,T5)</f>
        <v>0</v>
      </c>
      <c r="DO5" s="93">
        <f t="shared" si="3"/>
        <v>0</v>
      </c>
      <c r="DP5" s="93">
        <f>IF(DO5&gt;0,"_",IF(LEN(C5)&gt;0,IF(AND(DY5=1,DM5&gt;=служ!$D$41),5,IF(AND(DY5=1,DM5&gt;=служ!$C$41),4,IF(AND(DY5=1,DM5&gt;=служ!$B$41),3,2))),""))</f>
        <v>2</v>
      </c>
      <c r="DQ5" s="93">
        <f>IF(DO5&gt;0,"_",IF(LEN(C5)&gt;0,IF(AND(DY5=1,DN5&gt;=служ!$D$42),5,IF(AND(DY5=1,DN5&gt;=служ!$C$42),4,IF(AND(DY5=1,DN5&gt;=служ!$B$42),3,2))),""))</f>
        <v>2</v>
      </c>
      <c r="DR5" s="93">
        <f>IF(LEN(C5)&gt;0,IF(AND(DY5=1,DM5&gt;=служ!$D$41),5,IF(AND(DY5=1,DM5&gt;=служ!$C$41),4,IF(AND(DY5=1,DM5&gt;=служ!$B$41),3,2))),"")</f>
        <v>2</v>
      </c>
      <c r="DS5" s="93">
        <f>IF(LEN(C5)&gt;0,IF(AND(DY5=1,DN5&gt;=служ!$D$42),5,IF(AND(DY5=1,DN5&gt;=служ!$C$42),4,IF(AND(DY5=1,DN5&gt;=служ!$B$42),3,2))),"")</f>
        <v>2</v>
      </c>
      <c r="DT5" s="227">
        <f>IF(LEN(C5)&gt;0,DM5/служ!$G$41,"")</f>
        <v>0.30434782608695654</v>
      </c>
      <c r="DU5" s="227">
        <f>IF(LEN(C5)&gt;0,DN5/служ!$G$42,"")</f>
        <v>0</v>
      </c>
      <c r="DV5" s="227">
        <f>IF(LEN(C5)&gt;0,DJ5/служ!$E$41,"")</f>
        <v>0.41176470588235292</v>
      </c>
      <c r="DW5" s="227">
        <f>IF(LEN(C5)&gt;0,DK5/служ!$E$42,"")</f>
        <v>0</v>
      </c>
      <c r="DX5" s="227">
        <f>IF(LEN(C5)&gt;0,DL5/служ!$E$43,"")</f>
        <v>0</v>
      </c>
      <c r="DY5" s="93">
        <f>IF(AND(DJ5&gt;=служ!$F$41,DK5&gt;=служ!$F$42,DL5&gt;=служ!$F$43),1,0)</f>
        <v>0</v>
      </c>
    </row>
    <row r="6" spans="1:188" ht="15.75" hidden="1" customHeight="1" x14ac:dyDescent="0.2">
      <c r="A6" s="93">
        <f t="shared" si="4"/>
        <v>1</v>
      </c>
      <c r="B6" s="259">
        <v>3</v>
      </c>
      <c r="C6" s="102" t="str">
        <f>IF(ISBLANK(Список!B8),"",IF(Список!K8=0,"","_"))</f>
        <v>_</v>
      </c>
      <c r="D6" s="105">
        <f>IF(K!C55&lt;&gt;"#",IF('Часть 1'!D9="@","@",IF('Часть 1'!D9="нет","нет",IF(K!C55=0,0,1))),"")</f>
        <v>0</v>
      </c>
      <c r="E6" s="105">
        <f>IF(K!F55&lt;&gt;"#",IF('Часть 1'!G9="@","@",IF('Часть 1'!G9="нет","нет",IF(K!F55=0,0,1))),"")</f>
        <v>1</v>
      </c>
      <c r="F6" s="105">
        <f>IF(K!I55&lt;&gt;"#",IF('Часть 1'!J9="@","@",IF('Часть 1'!J9="нет","нет",IF(K!I55=0,0,1))),"")</f>
        <v>1</v>
      </c>
      <c r="G6" s="105">
        <f>IF(K!L55&lt;&gt;"#",IF('Часть 1'!M9="@","@",IF('Часть 1'!M9="нет","нет",IF(K!L55=0,0,1))),"")</f>
        <v>1</v>
      </c>
      <c r="H6" s="105" t="str">
        <f>IF(K!O55&lt;&gt;"#",IF('Часть 1'!P9="@","@",IF('Часть 1'!P9="нет","нет",IF(K!O55=0,0,1))),"")</f>
        <v>нет</v>
      </c>
      <c r="I6" s="105">
        <f>IF(K!R55&lt;&gt;"#",IF('Часть 1'!S9="@","@",IF('Часть 1'!S9="нет","нет",IF(K!R55=0,0,1))),"")</f>
        <v>1</v>
      </c>
      <c r="J6" s="105" t="str">
        <f>IF(K!U55&lt;&gt;"#",IF('Часть 1'!V9="@","@",IF('Часть 1'!V9="нет","нет",IF(K!U55=0,0,1))),"")</f>
        <v>нет</v>
      </c>
      <c r="K6" s="105" t="str">
        <f>IF(K!X55&lt;&gt;"#",IF('Часть 1'!Y9="@","@",IF('Часть 1'!Y9="нет","нет",IF(K!X55=0,0,1))),"")</f>
        <v>нет</v>
      </c>
      <c r="L6" s="105" t="str">
        <f>IF(K!AA55&lt;&gt;"#",IF('Часть 1'!AB9="@","@",IF('Часть 1'!AB9="нет","нет",IF(K!AA55=0,0,1))),"")</f>
        <v/>
      </c>
      <c r="M6" s="105" t="str">
        <f>IF(K!AD55&lt;&gt;"#",IF('Часть 1'!AE9="@","@",IF('Часть 1'!AE9="нет","нет",IF(K!AD55=0,0,1))),"")</f>
        <v/>
      </c>
      <c r="N6" s="105" t="str">
        <f>IF(K!AG55&lt;&gt;"#",IF('Часть 1'!AH9="@","@",IF('Часть 1'!AH9="нет","нет",IF(K!AG55=0,0,1))),"")</f>
        <v/>
      </c>
      <c r="O6" s="105" t="str">
        <f>IF(K!AJ55&lt;&gt;"#",IF('Часть 1'!AK9="@","@",IF('Часть 1'!AK9="нет","нет",IF(K!AJ55=0,0,1))),"")</f>
        <v/>
      </c>
      <c r="P6" s="105" t="str">
        <f>IF(K!AM55&lt;&gt;"#",IF('Часть 1'!AN9="@","@",IF('Часть 1'!AN9="нет","нет",IF(K!AM55=0,0,1))),"")</f>
        <v/>
      </c>
      <c r="Q6" s="105" t="str">
        <f>IF(K!AP55&lt;&gt;"#",IF('Часть 1'!AQ9="@","@",IF('Часть 1'!AQ9="нет","нет",IF(K!AP55=0,0,1))),"")</f>
        <v/>
      </c>
      <c r="R6" s="105" t="str">
        <f>IF(K!AS55&lt;&gt;"#",IF('Часть 1'!AT9="@","@",IF('Часть 1'!AT9="нет","нет",IF(K!AS55=0,0,1))),"")</f>
        <v/>
      </c>
      <c r="S6" s="105" t="str">
        <f>IF(K!AV55&lt;&gt;"#",IF('Часть 1'!AW9="@","@",IF('Часть 1'!AW9="нет","нет",IF(K!AV55=0,0,1))),"")</f>
        <v/>
      </c>
      <c r="T6" s="105" t="str">
        <f>IF(K!AY55&lt;&gt;"#",IF('Часть 1'!AZ9="@","@",IF('Часть 1'!AZ9="нет","нет",IF(K!AY55=0,0,1))),"")</f>
        <v/>
      </c>
      <c r="U6" s="105" t="str">
        <f>IF(K!BB55&lt;&gt;"#",IF('Часть 1'!BC9="@","@",IF('Часть 1'!BC9="нет","нет",IF(K!BB55=0,0,1))),"")</f>
        <v/>
      </c>
      <c r="V6" s="105" t="str">
        <f>IF(K!BE55&lt;&gt;"#",IF('Часть 1'!BF9="@","@",IF('Часть 1'!BF9="нет","нет",IF(K!BE55=0,0,1))),"")</f>
        <v/>
      </c>
      <c r="W6" s="105" t="str">
        <f>IF(K!BH55&lt;&gt;"#",IF('Часть 1'!BI9="@","@",IF('Часть 1'!BI9="нет","нет",IF(K!BH55=0,0,1))),"")</f>
        <v/>
      </c>
      <c r="X6" s="105" t="str">
        <f>IF('Часть 2'!D11="","",'Часть 2'!D11)</f>
        <v>нет</v>
      </c>
      <c r="Y6" s="105" t="str">
        <f>IF('Часть 2'!E11="","",'Часть 2'!E11)</f>
        <v>нет</v>
      </c>
      <c r="Z6" s="105" t="str">
        <f>IF('Часть 2'!F11="","",'Часть 2'!F11)</f>
        <v/>
      </c>
      <c r="AA6" s="105" t="str">
        <f>IF('Часть 2'!G11="","",'Часть 2'!G11)</f>
        <v/>
      </c>
      <c r="AB6" s="105" t="str">
        <f>IF('Часть 2'!H11="","",'Часть 2'!H11)</f>
        <v/>
      </c>
      <c r="AC6" s="105" t="str">
        <f>IF('Часть 2'!I11="","",'Часть 2'!I11)</f>
        <v/>
      </c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229">
        <f t="shared" si="5"/>
        <v>4</v>
      </c>
      <c r="AS6" s="229">
        <f>IF(DO6&gt;0,"_",IF(LEN(C6)&gt;0,IF(AR6&gt;=служ!$D$35,5,IF(AR6&gt;=служ!$C$35,4,IF(AR6&gt;=служ!$B$35,3,2))),""))</f>
        <v>3</v>
      </c>
      <c r="AT6" s="230">
        <f>IF(LEN(C6)&gt;0,AR6/служ!$M$9,"")</f>
        <v>0.33333333333333331</v>
      </c>
      <c r="AU6" s="93">
        <f>Список!C8</f>
        <v>70202</v>
      </c>
      <c r="AV6" s="93">
        <f>Список!D8</f>
        <v>3</v>
      </c>
      <c r="AW6" s="93">
        <f>IF(LEN(C6)&gt;0,IF(AR6&gt;=служ!$D$35,5,IF(AR6&gt;=служ!$C$35,4,IF(AR6&gt;=служ!$B$35,3,2))),"")</f>
        <v>3</v>
      </c>
      <c r="AX6" s="93">
        <f>'Часть 1'!D9</f>
        <v>7.5</v>
      </c>
      <c r="AY6" s="93">
        <f>'Часть 1'!F9</f>
        <v>0</v>
      </c>
      <c r="AZ6" s="93">
        <f>'Часть 1'!G9</f>
        <v>450</v>
      </c>
      <c r="BA6" s="93">
        <f>'Часть 1'!I9</f>
        <v>0</v>
      </c>
      <c r="BB6" s="93">
        <f>'Часть 1'!J9</f>
        <v>36</v>
      </c>
      <c r="BC6" s="93">
        <f>'Часть 1'!L9</f>
        <v>0</v>
      </c>
      <c r="BD6" s="93">
        <f>'Часть 1'!M9</f>
        <v>-50</v>
      </c>
      <c r="BE6" s="93">
        <f>'Часть 1'!O9</f>
        <v>0</v>
      </c>
      <c r="BF6" s="93" t="str">
        <f>'Часть 1'!P9</f>
        <v>нет</v>
      </c>
      <c r="BG6" s="93">
        <f>'Часть 1'!R9</f>
        <v>0</v>
      </c>
      <c r="BH6" s="93">
        <f>'Часть 1'!S9</f>
        <v>39</v>
      </c>
      <c r="BI6" s="93">
        <f>'Часть 1'!U9</f>
        <v>0</v>
      </c>
      <c r="BJ6" s="93" t="str">
        <f>'Часть 1'!V9</f>
        <v>нет</v>
      </c>
      <c r="BK6" s="93">
        <f>'Часть 1'!X9</f>
        <v>0</v>
      </c>
      <c r="BL6" s="93" t="str">
        <f>'Часть 1'!Y9</f>
        <v>нет</v>
      </c>
      <c r="BM6" s="93">
        <f>'Часть 1'!AA9</f>
        <v>0</v>
      </c>
      <c r="BN6" s="93">
        <f>'Часть 1'!AB9</f>
        <v>0</v>
      </c>
      <c r="BO6" s="93">
        <f>'Часть 1'!AD9</f>
        <v>0</v>
      </c>
      <c r="BP6" s="93">
        <f>'Часть 1'!AE9</f>
        <v>0</v>
      </c>
      <c r="BQ6" s="93">
        <f>'Часть 1'!AG9</f>
        <v>0</v>
      </c>
      <c r="BR6" s="93">
        <f>'Часть 1'!AH9</f>
        <v>0</v>
      </c>
      <c r="BS6" s="93">
        <f>'Часть 1'!AJ9</f>
        <v>0</v>
      </c>
      <c r="BT6" s="93">
        <f>'Часть 1'!AK9</f>
        <v>0</v>
      </c>
      <c r="BU6" s="93">
        <f>'Часть 1'!AM9</f>
        <v>0</v>
      </c>
      <c r="BV6" s="93">
        <f>'Часть 1'!AN9</f>
        <v>0</v>
      </c>
      <c r="BW6" s="93">
        <f>'Часть 1'!AP9</f>
        <v>0</v>
      </c>
      <c r="BX6" s="93">
        <f>'Часть 1'!AQ9</f>
        <v>0</v>
      </c>
      <c r="BY6" s="93">
        <f>'Часть 1'!AS9</f>
        <v>0</v>
      </c>
      <c r="BZ6" s="93">
        <f>'Часть 1'!AT9</f>
        <v>0</v>
      </c>
      <c r="CA6" s="93">
        <f>'Часть 1'!AV9</f>
        <v>0</v>
      </c>
      <c r="CB6" s="93">
        <f>'Часть 1'!AW9</f>
        <v>0</v>
      </c>
      <c r="CC6" s="93">
        <f>'Часть 1'!AY9</f>
        <v>0</v>
      </c>
      <c r="CD6" s="93">
        <f>'Часть 1'!AZ9</f>
        <v>0</v>
      </c>
      <c r="CE6" s="93">
        <f>'Часть 1'!BB9</f>
        <v>0</v>
      </c>
      <c r="CF6" s="93">
        <f>'Часть 1'!BC9</f>
        <v>0</v>
      </c>
      <c r="CG6" s="93">
        <f>'Часть 1'!BE9</f>
        <v>0</v>
      </c>
      <c r="CH6" s="93">
        <f>'Часть 1'!BF9</f>
        <v>0</v>
      </c>
      <c r="CI6" s="93">
        <f>'Часть 1'!BH9</f>
        <v>0</v>
      </c>
      <c r="CJ6" s="93">
        <f>'Часть 1'!BI9</f>
        <v>0</v>
      </c>
      <c r="CK6" s="93">
        <f>'Часть 1'!BK9</f>
        <v>0</v>
      </c>
      <c r="CL6" s="93" t="str">
        <f>'Часть 2'!D11</f>
        <v>нет</v>
      </c>
      <c r="CM6" s="93" t="str">
        <f>'Часть 2'!E11</f>
        <v>нет</v>
      </c>
      <c r="CN6" s="93">
        <f>'Часть 2'!F11</f>
        <v>0</v>
      </c>
      <c r="CO6" s="93">
        <f>'Часть 2'!G11</f>
        <v>0</v>
      </c>
      <c r="CP6" s="93">
        <f>'Часть 2'!H11</f>
        <v>0</v>
      </c>
      <c r="CQ6" s="93">
        <f>'Часть 2'!I11</f>
        <v>0</v>
      </c>
      <c r="CR6" s="93">
        <f>'Часть 2'!J11</f>
        <v>0</v>
      </c>
      <c r="CS6" s="93">
        <f>'Часть 2'!K11</f>
        <v>0</v>
      </c>
      <c r="CT6" s="93">
        <f>'Часть 2'!L11</f>
        <v>0</v>
      </c>
      <c r="CU6" s="93">
        <f>'Часть 2'!M11</f>
        <v>0</v>
      </c>
      <c r="CV6" s="93">
        <f>'Часть 2'!N11</f>
        <v>0</v>
      </c>
      <c r="CW6" s="93">
        <f>'Часть 2'!O11</f>
        <v>0</v>
      </c>
      <c r="CX6" s="93">
        <f>'Часть 2'!P11</f>
        <v>0</v>
      </c>
      <c r="CY6" s="93">
        <f>'Часть 2'!Q11</f>
        <v>0</v>
      </c>
      <c r="CZ6" s="93">
        <f>'Часть 2'!R11</f>
        <v>0</v>
      </c>
      <c r="DA6" s="93">
        <f>'Часть 2'!S11</f>
        <v>0</v>
      </c>
      <c r="DB6" s="93">
        <f>'Часть 2'!T11</f>
        <v>0</v>
      </c>
      <c r="DC6" s="93">
        <f>'Часть 2'!U11</f>
        <v>0</v>
      </c>
      <c r="DD6" s="93">
        <f>'Часть 2'!V11</f>
        <v>0</v>
      </c>
      <c r="DE6" s="93">
        <f>'Часть 2'!W11</f>
        <v>0</v>
      </c>
      <c r="DH6" s="93" t="str">
        <f t="shared" si="6"/>
        <v>7в</v>
      </c>
      <c r="DI6" s="107" t="str">
        <f t="shared" si="7"/>
        <v>v1.1</v>
      </c>
      <c r="DJ6" s="93">
        <f t="shared" si="8"/>
        <v>4</v>
      </c>
      <c r="DK6" s="93">
        <f t="shared" si="9"/>
        <v>0</v>
      </c>
      <c r="DL6" s="93">
        <f t="shared" si="10"/>
        <v>0</v>
      </c>
      <c r="DM6" s="93">
        <f t="shared" si="11"/>
        <v>4</v>
      </c>
      <c r="DN6" s="93">
        <f t="shared" si="12"/>
        <v>0</v>
      </c>
      <c r="DO6" s="93">
        <f t="shared" si="3"/>
        <v>0</v>
      </c>
      <c r="DP6" s="93">
        <f>IF(DO6&gt;0,"_",IF(LEN(C6)&gt;0,IF(AND(DY6=1,DM6&gt;=служ!$D$41),5,IF(AND(DY6=1,DM6&gt;=служ!$C$41),4,IF(AND(DY6=1,DM6&gt;=служ!$B$41),3,2))),""))</f>
        <v>2</v>
      </c>
      <c r="DQ6" s="93">
        <f>IF(DO6&gt;0,"_",IF(LEN(C6)&gt;0,IF(AND(DY6=1,DN6&gt;=служ!$D$42),5,IF(AND(DY6=1,DN6&gt;=служ!$C$42),4,IF(AND(DY6=1,DN6&gt;=служ!$B$42),3,2))),""))</f>
        <v>2</v>
      </c>
      <c r="DR6" s="93">
        <f>IF(LEN(C6)&gt;0,IF(AND(DY6=1,DM6&gt;=служ!$D$41),5,IF(AND(DY6=1,DM6&gt;=служ!$C$41),4,IF(AND(DY6=1,DM6&gt;=служ!$B$41),3,2))),"")</f>
        <v>2</v>
      </c>
      <c r="DS6" s="93">
        <f>IF(LEN(C6)&gt;0,IF(AND(DY6=1,DN6&gt;=служ!$D$42),5,IF(AND(DY6=1,DN6&gt;=служ!$C$42),4,IF(AND(DY6=1,DN6&gt;=служ!$B$42),3,2))),"")</f>
        <v>2</v>
      </c>
      <c r="DT6" s="227">
        <f>IF(LEN(C6)&gt;0,DM6/служ!$G$41,"")</f>
        <v>0.17391304347826086</v>
      </c>
      <c r="DU6" s="227">
        <f>IF(LEN(C6)&gt;0,DN6/служ!$G$42,"")</f>
        <v>0</v>
      </c>
      <c r="DV6" s="227">
        <f>IF(LEN(C6)&gt;0,DJ6/служ!$E$41,"")</f>
        <v>0.23529411764705882</v>
      </c>
      <c r="DW6" s="227">
        <f>IF(LEN(C6)&gt;0,DK6/служ!$E$42,"")</f>
        <v>0</v>
      </c>
      <c r="DX6" s="227">
        <f>IF(LEN(C6)&gt;0,DL6/служ!$E$43,"")</f>
        <v>0</v>
      </c>
      <c r="DY6" s="93">
        <f>IF(AND(DJ6&gt;=служ!$F$41,DK6&gt;=служ!$F$42,DL6&gt;=служ!$F$43),1,0)</f>
        <v>0</v>
      </c>
    </row>
    <row r="7" spans="1:188" ht="15.75" hidden="1" customHeight="1" x14ac:dyDescent="0.2">
      <c r="A7" s="93">
        <f t="shared" si="4"/>
        <v>1</v>
      </c>
      <c r="B7" s="259">
        <v>4</v>
      </c>
      <c r="C7" s="102" t="str">
        <f>IF(ISBLANK(Список!B9),"",IF(Список!K9=0,"","_"))</f>
        <v>_</v>
      </c>
      <c r="D7" s="105">
        <f>IF(K!C56&lt;&gt;"#",IF('Часть 1'!D10="@","@",IF('Часть 1'!D10="нет","нет",IF(K!C56=0,0,1))),"")</f>
        <v>1</v>
      </c>
      <c r="E7" s="105">
        <f>IF(K!F56&lt;&gt;"#",IF('Часть 1'!G10="@","@",IF('Часть 1'!G10="нет","нет",IF(K!F56=0,0,1))),"")</f>
        <v>1</v>
      </c>
      <c r="F7" s="105">
        <f>IF(K!I56&lt;&gt;"#",IF('Часть 1'!J10="@","@",IF('Часть 1'!J10="нет","нет",IF(K!I56=0,0,1))),"")</f>
        <v>1</v>
      </c>
      <c r="G7" s="105">
        <f>IF(K!L56&lt;&gt;"#",IF('Часть 1'!M10="@","@",IF('Часть 1'!M10="нет","нет",IF(K!L56=0,0,1))),"")</f>
        <v>1</v>
      </c>
      <c r="H7" s="105">
        <f>IF(K!O56&lt;&gt;"#",IF('Часть 1'!P10="@","@",IF('Часть 1'!P10="нет","нет",IF(K!O56=0,0,1))),"")</f>
        <v>1</v>
      </c>
      <c r="I7" s="105">
        <f>IF(K!R56&lt;&gt;"#",IF('Часть 1'!S10="@","@",IF('Часть 1'!S10="нет","нет",IF(K!R56=0,0,1))),"")</f>
        <v>1</v>
      </c>
      <c r="J7" s="105">
        <f>IF(K!U56&lt;&gt;"#",IF('Часть 1'!V10="@","@",IF('Часть 1'!V10="нет","нет",IF(K!U56=0,0,1))),"")</f>
        <v>1</v>
      </c>
      <c r="K7" s="105" t="str">
        <f>IF(K!X56&lt;&gt;"#",IF('Часть 1'!Y10="@","@",IF('Часть 1'!Y10="нет","нет",IF(K!X56=0,0,1))),"")</f>
        <v>нет</v>
      </c>
      <c r="L7" s="105" t="str">
        <f>IF(K!AA56&lt;&gt;"#",IF('Часть 1'!AB10="@","@",IF('Часть 1'!AB10="нет","нет",IF(K!AA56=0,0,1))),"")</f>
        <v/>
      </c>
      <c r="M7" s="105" t="str">
        <f>IF(K!AD56&lt;&gt;"#",IF('Часть 1'!AE10="@","@",IF('Часть 1'!AE10="нет","нет",IF(K!AD56=0,0,1))),"")</f>
        <v/>
      </c>
      <c r="N7" s="105" t="str">
        <f>IF(K!AG56&lt;&gt;"#",IF('Часть 1'!AH10="@","@",IF('Часть 1'!AH10="нет","нет",IF(K!AG56=0,0,1))),"")</f>
        <v/>
      </c>
      <c r="O7" s="105" t="str">
        <f>IF(K!AJ56&lt;&gt;"#",IF('Часть 1'!AK10="@","@",IF('Часть 1'!AK10="нет","нет",IF(K!AJ56=0,0,1))),"")</f>
        <v/>
      </c>
      <c r="P7" s="105" t="str">
        <f>IF(K!AM56&lt;&gt;"#",IF('Часть 1'!AN10="@","@",IF('Часть 1'!AN10="нет","нет",IF(K!AM56=0,0,1))),"")</f>
        <v/>
      </c>
      <c r="Q7" s="105" t="str">
        <f>IF(K!AP56&lt;&gt;"#",IF('Часть 1'!AQ10="@","@",IF('Часть 1'!AQ10="нет","нет",IF(K!AP56=0,0,1))),"")</f>
        <v/>
      </c>
      <c r="R7" s="105" t="str">
        <f>IF(K!AS56&lt;&gt;"#",IF('Часть 1'!AT10="@","@",IF('Часть 1'!AT10="нет","нет",IF(K!AS56=0,0,1))),"")</f>
        <v/>
      </c>
      <c r="S7" s="105" t="str">
        <f>IF(K!AV56&lt;&gt;"#",IF('Часть 1'!AW10="@","@",IF('Часть 1'!AW10="нет","нет",IF(K!AV56=0,0,1))),"")</f>
        <v/>
      </c>
      <c r="T7" s="105" t="str">
        <f>IF(K!AY56&lt;&gt;"#",IF('Часть 1'!AZ10="@","@",IF('Часть 1'!AZ10="нет","нет",IF(K!AY56=0,0,1))),"")</f>
        <v/>
      </c>
      <c r="U7" s="105" t="str">
        <f>IF(K!BB56&lt;&gt;"#",IF('Часть 1'!BC10="@","@",IF('Часть 1'!BC10="нет","нет",IF(K!BB56=0,0,1))),"")</f>
        <v/>
      </c>
      <c r="V7" s="105" t="str">
        <f>IF(K!BE56&lt;&gt;"#",IF('Часть 1'!BF10="@","@",IF('Часть 1'!BF10="нет","нет",IF(K!BE56=0,0,1))),"")</f>
        <v/>
      </c>
      <c r="W7" s="105" t="str">
        <f>IF(K!BH56&lt;&gt;"#",IF('Часть 1'!BI10="@","@",IF('Часть 1'!BI10="нет","нет",IF(K!BH56=0,0,1))),"")</f>
        <v/>
      </c>
      <c r="X7" s="105" t="str">
        <f>IF('Часть 2'!D12="","",'Часть 2'!D12)</f>
        <v>нет</v>
      </c>
      <c r="Y7" s="105" t="str">
        <f>IF('Часть 2'!E12="","",'Часть 2'!E12)</f>
        <v>нет</v>
      </c>
      <c r="Z7" s="105" t="str">
        <f>IF('Часть 2'!F12="","",'Часть 2'!F12)</f>
        <v/>
      </c>
      <c r="AA7" s="105" t="str">
        <f>IF('Часть 2'!G12="","",'Часть 2'!G12)</f>
        <v/>
      </c>
      <c r="AB7" s="105" t="str">
        <f>IF('Часть 2'!H12="","",'Часть 2'!H12)</f>
        <v/>
      </c>
      <c r="AC7" s="105" t="str">
        <f>IF('Часть 2'!I12="","",'Часть 2'!I12)</f>
        <v/>
      </c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229">
        <f t="shared" si="5"/>
        <v>7</v>
      </c>
      <c r="AS7" s="229">
        <f>IF(DO7&gt;0,"_",IF(LEN(C7)&gt;0,IF(AR7&gt;=служ!$D$35,5,IF(AR7&gt;=служ!$C$35,4,IF(AR7&gt;=служ!$B$35,3,2))),""))</f>
        <v>4</v>
      </c>
      <c r="AT7" s="230">
        <f>IF(LEN(C7)&gt;0,AR7/служ!$M$9,"")</f>
        <v>0.58333333333333337</v>
      </c>
      <c r="AU7" s="93">
        <f>Список!C9</f>
        <v>70202</v>
      </c>
      <c r="AV7" s="93">
        <f>Список!D9</f>
        <v>3</v>
      </c>
      <c r="AW7" s="93">
        <f>IF(LEN(C7)&gt;0,IF(AR7&gt;=служ!$D$35,5,IF(AR7&gt;=служ!$C$35,4,IF(AR7&gt;=служ!$B$35,3,2))),"")</f>
        <v>4</v>
      </c>
      <c r="AX7" s="93">
        <f>'Часть 1'!D10</f>
        <v>-8.8800000000000008</v>
      </c>
      <c r="AY7" s="93">
        <f>'Часть 1'!F10</f>
        <v>0</v>
      </c>
      <c r="AZ7" s="93">
        <f>'Часть 1'!G10</f>
        <v>450</v>
      </c>
      <c r="BA7" s="93">
        <f>'Часть 1'!I10</f>
        <v>0</v>
      </c>
      <c r="BB7" s="93">
        <f>'Часть 1'!J10</f>
        <v>36</v>
      </c>
      <c r="BC7" s="93">
        <f>'Часть 1'!L10</f>
        <v>0</v>
      </c>
      <c r="BD7" s="93">
        <f>'Часть 1'!M10</f>
        <v>-50</v>
      </c>
      <c r="BE7" s="93">
        <f>'Часть 1'!O10</f>
        <v>0</v>
      </c>
      <c r="BF7" s="93">
        <f>'Часть 1'!P10</f>
        <v>-11.1</v>
      </c>
      <c r="BG7" s="93">
        <f>'Часть 1'!R10</f>
        <v>0</v>
      </c>
      <c r="BH7" s="93">
        <f>'Часть 1'!S10</f>
        <v>39</v>
      </c>
      <c r="BI7" s="93">
        <f>'Часть 1'!U10</f>
        <v>0</v>
      </c>
      <c r="BJ7" s="93">
        <f>'Часть 1'!V10</f>
        <v>20</v>
      </c>
      <c r="BK7" s="93">
        <f>'Часть 1'!X10</f>
        <v>0</v>
      </c>
      <c r="BL7" s="93" t="str">
        <f>'Часть 1'!Y10</f>
        <v>нет</v>
      </c>
      <c r="BM7" s="93">
        <f>'Часть 1'!AA10</f>
        <v>0</v>
      </c>
      <c r="BN7" s="93">
        <f>'Часть 1'!AB10</f>
        <v>0</v>
      </c>
      <c r="BO7" s="93">
        <f>'Часть 1'!AD10</f>
        <v>0</v>
      </c>
      <c r="BP7" s="93">
        <f>'Часть 1'!AE10</f>
        <v>0</v>
      </c>
      <c r="BQ7" s="93">
        <f>'Часть 1'!AG10</f>
        <v>0</v>
      </c>
      <c r="BR7" s="93">
        <f>'Часть 1'!AH10</f>
        <v>0</v>
      </c>
      <c r="BS7" s="93">
        <f>'Часть 1'!AJ10</f>
        <v>0</v>
      </c>
      <c r="BT7" s="93">
        <f>'Часть 1'!AK10</f>
        <v>0</v>
      </c>
      <c r="BU7" s="93">
        <f>'Часть 1'!AM10</f>
        <v>0</v>
      </c>
      <c r="BV7" s="93">
        <f>'Часть 1'!AN10</f>
        <v>0</v>
      </c>
      <c r="BW7" s="93">
        <f>'Часть 1'!AP10</f>
        <v>0</v>
      </c>
      <c r="BX7" s="93">
        <f>'Часть 1'!AQ10</f>
        <v>0</v>
      </c>
      <c r="BY7" s="93">
        <f>'Часть 1'!AS10</f>
        <v>0</v>
      </c>
      <c r="BZ7" s="93">
        <f>'Часть 1'!AT10</f>
        <v>0</v>
      </c>
      <c r="CA7" s="93">
        <f>'Часть 1'!AV10</f>
        <v>0</v>
      </c>
      <c r="CB7" s="93">
        <f>'Часть 1'!AW10</f>
        <v>0</v>
      </c>
      <c r="CC7" s="93">
        <f>'Часть 1'!AY10</f>
        <v>0</v>
      </c>
      <c r="CD7" s="93">
        <f>'Часть 1'!AZ10</f>
        <v>0</v>
      </c>
      <c r="CE7" s="93">
        <f>'Часть 1'!BB10</f>
        <v>0</v>
      </c>
      <c r="CF7" s="93">
        <f>'Часть 1'!BC10</f>
        <v>0</v>
      </c>
      <c r="CG7" s="93">
        <f>'Часть 1'!BE10</f>
        <v>0</v>
      </c>
      <c r="CH7" s="93">
        <f>'Часть 1'!BF10</f>
        <v>0</v>
      </c>
      <c r="CI7" s="93">
        <f>'Часть 1'!BH10</f>
        <v>0</v>
      </c>
      <c r="CJ7" s="93">
        <f>'Часть 1'!BI10</f>
        <v>0</v>
      </c>
      <c r="CK7" s="93">
        <f>'Часть 1'!BK10</f>
        <v>0</v>
      </c>
      <c r="CL7" s="93" t="str">
        <f>'Часть 2'!D12</f>
        <v>нет</v>
      </c>
      <c r="CM7" s="93" t="str">
        <f>'Часть 2'!E12</f>
        <v>нет</v>
      </c>
      <c r="CN7" s="93">
        <f>'Часть 2'!F12</f>
        <v>0</v>
      </c>
      <c r="CO7" s="93">
        <f>'Часть 2'!G12</f>
        <v>0</v>
      </c>
      <c r="CP7" s="93">
        <f>'Часть 2'!H12</f>
        <v>0</v>
      </c>
      <c r="CQ7" s="93">
        <f>'Часть 2'!I12</f>
        <v>0</v>
      </c>
      <c r="CR7" s="93">
        <f>'Часть 2'!J12</f>
        <v>0</v>
      </c>
      <c r="CS7" s="93">
        <f>'Часть 2'!K12</f>
        <v>0</v>
      </c>
      <c r="CT7" s="93">
        <f>'Часть 2'!L12</f>
        <v>0</v>
      </c>
      <c r="CU7" s="93">
        <f>'Часть 2'!M12</f>
        <v>0</v>
      </c>
      <c r="CV7" s="93">
        <f>'Часть 2'!N12</f>
        <v>0</v>
      </c>
      <c r="CW7" s="93">
        <f>'Часть 2'!O12</f>
        <v>0</v>
      </c>
      <c r="CX7" s="93">
        <f>'Часть 2'!P12</f>
        <v>0</v>
      </c>
      <c r="CY7" s="93">
        <f>'Часть 2'!Q12</f>
        <v>0</v>
      </c>
      <c r="CZ7" s="93">
        <f>'Часть 2'!R12</f>
        <v>0</v>
      </c>
      <c r="DA7" s="93">
        <f>'Часть 2'!S12</f>
        <v>0</v>
      </c>
      <c r="DB7" s="93">
        <f>'Часть 2'!T12</f>
        <v>0</v>
      </c>
      <c r="DC7" s="93">
        <f>'Часть 2'!U12</f>
        <v>0</v>
      </c>
      <c r="DD7" s="93">
        <f>'Часть 2'!V12</f>
        <v>0</v>
      </c>
      <c r="DE7" s="93">
        <f>'Часть 2'!W12</f>
        <v>0</v>
      </c>
      <c r="DH7" s="93" t="str">
        <f t="shared" si="6"/>
        <v>7в</v>
      </c>
      <c r="DI7" s="107" t="str">
        <f t="shared" si="7"/>
        <v>v1.1</v>
      </c>
      <c r="DJ7" s="93">
        <f t="shared" si="8"/>
        <v>7</v>
      </c>
      <c r="DK7" s="93">
        <f t="shared" si="9"/>
        <v>0</v>
      </c>
      <c r="DL7" s="93">
        <f t="shared" si="10"/>
        <v>0</v>
      </c>
      <c r="DM7" s="93">
        <f t="shared" si="11"/>
        <v>7</v>
      </c>
      <c r="DN7" s="93">
        <f t="shared" si="12"/>
        <v>0</v>
      </c>
      <c r="DO7" s="93">
        <f t="shared" si="3"/>
        <v>0</v>
      </c>
      <c r="DP7" s="93">
        <f>IF(DO7&gt;0,"_",IF(LEN(C7)&gt;0,IF(AND(DY7=1,DM7&gt;=служ!$D$41),5,IF(AND(DY7=1,DM7&gt;=служ!$C$41),4,IF(AND(DY7=1,DM7&gt;=служ!$B$41),3,2))),""))</f>
        <v>2</v>
      </c>
      <c r="DQ7" s="93">
        <f>IF(DO7&gt;0,"_",IF(LEN(C7)&gt;0,IF(AND(DY7=1,DN7&gt;=служ!$D$42),5,IF(AND(DY7=1,DN7&gt;=служ!$C$42),4,IF(AND(DY7=1,DN7&gt;=служ!$B$42),3,2))),""))</f>
        <v>2</v>
      </c>
      <c r="DR7" s="93">
        <f>IF(LEN(C7)&gt;0,IF(AND(DY7=1,DM7&gt;=служ!$D$41),5,IF(AND(DY7=1,DM7&gt;=служ!$C$41),4,IF(AND(DY7=1,DM7&gt;=служ!$B$41),3,2))),"")</f>
        <v>2</v>
      </c>
      <c r="DS7" s="93">
        <f>IF(LEN(C7)&gt;0,IF(AND(DY7=1,DN7&gt;=служ!$D$42),5,IF(AND(DY7=1,DN7&gt;=служ!$C$42),4,IF(AND(DY7=1,DN7&gt;=служ!$B$42),3,2))),"")</f>
        <v>2</v>
      </c>
      <c r="DT7" s="227">
        <f>IF(LEN(C7)&gt;0,DM7/служ!$G$41,"")</f>
        <v>0.30434782608695654</v>
      </c>
      <c r="DU7" s="227">
        <f>IF(LEN(C7)&gt;0,DN7/служ!$G$42,"")</f>
        <v>0</v>
      </c>
      <c r="DV7" s="227">
        <f>IF(LEN(C7)&gt;0,DJ7/служ!$E$41,"")</f>
        <v>0.41176470588235292</v>
      </c>
      <c r="DW7" s="227">
        <f>IF(LEN(C7)&gt;0,DK7/служ!$E$42,"")</f>
        <v>0</v>
      </c>
      <c r="DX7" s="227">
        <f>IF(LEN(C7)&gt;0,DL7/служ!$E$43,"")</f>
        <v>0</v>
      </c>
      <c r="DY7" s="93">
        <f>IF(AND(DJ7&gt;=служ!$F$41,DK7&gt;=служ!$F$42,DL7&gt;=служ!$F$43),1,0)</f>
        <v>0</v>
      </c>
    </row>
    <row r="8" spans="1:188" ht="15.75" hidden="1" customHeight="1" x14ac:dyDescent="0.2">
      <c r="A8" s="93">
        <f t="shared" si="4"/>
        <v>1</v>
      </c>
      <c r="B8" s="259">
        <v>5</v>
      </c>
      <c r="C8" s="102" t="str">
        <f>IF(ISBLANK(Список!B10),"",IF(Список!K10=0,"","_"))</f>
        <v>_</v>
      </c>
      <c r="D8" s="105">
        <f>IF(K!C57&lt;&gt;"#",IF('Часть 1'!D11="@","@",IF('Часть 1'!D11="нет","нет",IF(K!C57=0,0,1))),"")</f>
        <v>1</v>
      </c>
      <c r="E8" s="105">
        <f>IF(K!F57&lt;&gt;"#",IF('Часть 1'!G11="@","@",IF('Часть 1'!G11="нет","нет",IF(K!F57=0,0,1))),"")</f>
        <v>1</v>
      </c>
      <c r="F8" s="105">
        <f>IF(K!I57&lt;&gt;"#",IF('Часть 1'!J11="@","@",IF('Часть 1'!J11="нет","нет",IF(K!I57=0,0,1))),"")</f>
        <v>1</v>
      </c>
      <c r="G8" s="105">
        <f>IF(K!L57&lt;&gt;"#",IF('Часть 1'!M11="@","@",IF('Часть 1'!M11="нет","нет",IF(K!L57=0,0,1))),"")</f>
        <v>1</v>
      </c>
      <c r="H8" s="105">
        <f>IF(K!O57&lt;&gt;"#",IF('Часть 1'!P11="@","@",IF('Часть 1'!P11="нет","нет",IF(K!O57=0,0,1))),"")</f>
        <v>1</v>
      </c>
      <c r="I8" s="105">
        <f>IF(K!R57&lt;&gt;"#",IF('Часть 1'!S11="@","@",IF('Часть 1'!S11="нет","нет",IF(K!R57=0,0,1))),"")</f>
        <v>1</v>
      </c>
      <c r="J8" s="105">
        <f>IF(K!U57&lt;&gt;"#",IF('Часть 1'!V11="@","@",IF('Часть 1'!V11="нет","нет",IF(K!U57=0,0,1))),"")</f>
        <v>1</v>
      </c>
      <c r="K8" s="105">
        <f>IF(K!X57&lt;&gt;"#",IF('Часть 1'!Y11="@","@",IF('Часть 1'!Y11="нет","нет",IF(K!X57=0,0,1))),"")</f>
        <v>0</v>
      </c>
      <c r="L8" s="105" t="str">
        <f>IF(K!AA57&lt;&gt;"#",IF('Часть 1'!AB11="@","@",IF('Часть 1'!AB11="нет","нет",IF(K!AA57=0,0,1))),"")</f>
        <v/>
      </c>
      <c r="M8" s="105" t="str">
        <f>IF(K!AD57&lt;&gt;"#",IF('Часть 1'!AE11="@","@",IF('Часть 1'!AE11="нет","нет",IF(K!AD57=0,0,1))),"")</f>
        <v/>
      </c>
      <c r="N8" s="105" t="str">
        <f>IF(K!AG57&lt;&gt;"#",IF('Часть 1'!AH11="@","@",IF('Часть 1'!AH11="нет","нет",IF(K!AG57=0,0,1))),"")</f>
        <v/>
      </c>
      <c r="O8" s="105" t="str">
        <f>IF(K!AJ57&lt;&gt;"#",IF('Часть 1'!AK11="@","@",IF('Часть 1'!AK11="нет","нет",IF(K!AJ57=0,0,1))),"")</f>
        <v/>
      </c>
      <c r="P8" s="105" t="str">
        <f>IF(K!AM57&lt;&gt;"#",IF('Часть 1'!AN11="@","@",IF('Часть 1'!AN11="нет","нет",IF(K!AM57=0,0,1))),"")</f>
        <v/>
      </c>
      <c r="Q8" s="105" t="str">
        <f>IF(K!AP57&lt;&gt;"#",IF('Часть 1'!AQ11="@","@",IF('Часть 1'!AQ11="нет","нет",IF(K!AP57=0,0,1))),"")</f>
        <v/>
      </c>
      <c r="R8" s="105" t="str">
        <f>IF(K!AS57&lt;&gt;"#",IF('Часть 1'!AT11="@","@",IF('Часть 1'!AT11="нет","нет",IF(K!AS57=0,0,1))),"")</f>
        <v/>
      </c>
      <c r="S8" s="105" t="str">
        <f>IF(K!AV57&lt;&gt;"#",IF('Часть 1'!AW11="@","@",IF('Часть 1'!AW11="нет","нет",IF(K!AV57=0,0,1))),"")</f>
        <v/>
      </c>
      <c r="T8" s="105" t="str">
        <f>IF(K!AY57&lt;&gt;"#",IF('Часть 1'!AZ11="@","@",IF('Часть 1'!AZ11="нет","нет",IF(K!AY57=0,0,1))),"")</f>
        <v/>
      </c>
      <c r="U8" s="105" t="str">
        <f>IF(K!BB57&lt;&gt;"#",IF('Часть 1'!BC11="@","@",IF('Часть 1'!BC11="нет","нет",IF(K!BB57=0,0,1))),"")</f>
        <v/>
      </c>
      <c r="V8" s="105" t="str">
        <f>IF(K!BE57&lt;&gt;"#",IF('Часть 1'!BF11="@","@",IF('Часть 1'!BF11="нет","нет",IF(K!BE57=0,0,1))),"")</f>
        <v/>
      </c>
      <c r="W8" s="105" t="str">
        <f>IF(K!BH57&lt;&gt;"#",IF('Часть 1'!BI11="@","@",IF('Часть 1'!BI11="нет","нет",IF(K!BH57=0,0,1))),"")</f>
        <v/>
      </c>
      <c r="X8" s="105" t="str">
        <f>IF('Часть 2'!D13="","",'Часть 2'!D13)</f>
        <v>нет</v>
      </c>
      <c r="Y8" s="105" t="str">
        <f>IF('Часть 2'!E13="","",'Часть 2'!E13)</f>
        <v>нет</v>
      </c>
      <c r="Z8" s="105" t="str">
        <f>IF('Часть 2'!F13="","",'Часть 2'!F13)</f>
        <v/>
      </c>
      <c r="AA8" s="105" t="str">
        <f>IF('Часть 2'!G13="","",'Часть 2'!G13)</f>
        <v/>
      </c>
      <c r="AB8" s="105" t="str">
        <f>IF('Часть 2'!H13="","",'Часть 2'!H13)</f>
        <v/>
      </c>
      <c r="AC8" s="105" t="str">
        <f>IF('Часть 2'!I13="","",'Часть 2'!I13)</f>
        <v/>
      </c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229">
        <f t="shared" si="5"/>
        <v>7</v>
      </c>
      <c r="AS8" s="229">
        <f>IF(DO8&gt;0,"_",IF(LEN(C8)&gt;0,IF(AR8&gt;=служ!$D$35,5,IF(AR8&gt;=служ!$C$35,4,IF(AR8&gt;=служ!$B$35,3,2))),""))</f>
        <v>4</v>
      </c>
      <c r="AT8" s="230">
        <f>IF(LEN(C8)&gt;0,AR8/служ!$M$9,"")</f>
        <v>0.58333333333333337</v>
      </c>
      <c r="AU8" s="93">
        <f>Список!C10</f>
        <v>70202</v>
      </c>
      <c r="AV8" s="93">
        <f>Список!D10</f>
        <v>4</v>
      </c>
      <c r="AW8" s="93">
        <f>IF(LEN(C8)&gt;0,IF(AR8&gt;=служ!$D$35,5,IF(AR8&gt;=служ!$C$35,4,IF(AR8&gt;=служ!$B$35,3,2))),"")</f>
        <v>4</v>
      </c>
      <c r="AX8" s="93">
        <f>'Часть 1'!D11</f>
        <v>-8.8800000000000008</v>
      </c>
      <c r="AY8" s="93">
        <f>'Часть 1'!F11</f>
        <v>0</v>
      </c>
      <c r="AZ8" s="93">
        <f>'Часть 1'!G11</f>
        <v>450</v>
      </c>
      <c r="BA8" s="93">
        <f>'Часть 1'!I11</f>
        <v>0</v>
      </c>
      <c r="BB8" s="93">
        <f>'Часть 1'!J11</f>
        <v>36</v>
      </c>
      <c r="BC8" s="93">
        <f>'Часть 1'!L11</f>
        <v>0</v>
      </c>
      <c r="BD8" s="93">
        <f>'Часть 1'!M11</f>
        <v>-50</v>
      </c>
      <c r="BE8" s="93">
        <f>'Часть 1'!O11</f>
        <v>0</v>
      </c>
      <c r="BF8" s="93">
        <f>'Часть 1'!P11</f>
        <v>-11.1</v>
      </c>
      <c r="BG8" s="93">
        <f>'Часть 1'!R11</f>
        <v>0</v>
      </c>
      <c r="BH8" s="93">
        <f>'Часть 1'!S11</f>
        <v>39</v>
      </c>
      <c r="BI8" s="93">
        <f>'Часть 1'!U11</f>
        <v>0</v>
      </c>
      <c r="BJ8" s="93">
        <f>'Часть 1'!V11</f>
        <v>20</v>
      </c>
      <c r="BK8" s="93">
        <f>'Часть 1'!X11</f>
        <v>0</v>
      </c>
      <c r="BL8" s="93">
        <f>'Часть 1'!Y11</f>
        <v>46</v>
      </c>
      <c r="BM8" s="93">
        <f>'Часть 1'!AA11</f>
        <v>0</v>
      </c>
      <c r="BN8" s="93">
        <f>'Часть 1'!AB11</f>
        <v>0</v>
      </c>
      <c r="BO8" s="93">
        <f>'Часть 1'!AD11</f>
        <v>0</v>
      </c>
      <c r="BP8" s="93">
        <f>'Часть 1'!AE11</f>
        <v>0</v>
      </c>
      <c r="BQ8" s="93">
        <f>'Часть 1'!AG11</f>
        <v>0</v>
      </c>
      <c r="BR8" s="93">
        <f>'Часть 1'!AH11</f>
        <v>0</v>
      </c>
      <c r="BS8" s="93">
        <f>'Часть 1'!AJ11</f>
        <v>0</v>
      </c>
      <c r="BT8" s="93">
        <f>'Часть 1'!AK11</f>
        <v>0</v>
      </c>
      <c r="BU8" s="93">
        <f>'Часть 1'!AM11</f>
        <v>0</v>
      </c>
      <c r="BV8" s="93">
        <f>'Часть 1'!AN11</f>
        <v>0</v>
      </c>
      <c r="BW8" s="93">
        <f>'Часть 1'!AP11</f>
        <v>0</v>
      </c>
      <c r="BX8" s="93">
        <f>'Часть 1'!AQ11</f>
        <v>0</v>
      </c>
      <c r="BY8" s="93">
        <f>'Часть 1'!AS11</f>
        <v>0</v>
      </c>
      <c r="BZ8" s="93">
        <f>'Часть 1'!AT11</f>
        <v>0</v>
      </c>
      <c r="CA8" s="93">
        <f>'Часть 1'!AV11</f>
        <v>0</v>
      </c>
      <c r="CB8" s="93">
        <f>'Часть 1'!AW11</f>
        <v>0</v>
      </c>
      <c r="CC8" s="93">
        <f>'Часть 1'!AY11</f>
        <v>0</v>
      </c>
      <c r="CD8" s="93">
        <f>'Часть 1'!AZ11</f>
        <v>0</v>
      </c>
      <c r="CE8" s="93">
        <f>'Часть 1'!BB11</f>
        <v>0</v>
      </c>
      <c r="CF8" s="93">
        <f>'Часть 1'!BC11</f>
        <v>0</v>
      </c>
      <c r="CG8" s="93">
        <f>'Часть 1'!BE11</f>
        <v>0</v>
      </c>
      <c r="CH8" s="93">
        <f>'Часть 1'!BF11</f>
        <v>0</v>
      </c>
      <c r="CI8" s="93">
        <f>'Часть 1'!BH11</f>
        <v>0</v>
      </c>
      <c r="CJ8" s="93">
        <f>'Часть 1'!BI11</f>
        <v>0</v>
      </c>
      <c r="CK8" s="93">
        <f>'Часть 1'!BK11</f>
        <v>0</v>
      </c>
      <c r="CL8" s="93" t="str">
        <f>'Часть 2'!D13</f>
        <v>нет</v>
      </c>
      <c r="CM8" s="93" t="str">
        <f>'Часть 2'!E13</f>
        <v>нет</v>
      </c>
      <c r="CN8" s="93">
        <f>'Часть 2'!F13</f>
        <v>0</v>
      </c>
      <c r="CO8" s="93">
        <f>'Часть 2'!G13</f>
        <v>0</v>
      </c>
      <c r="CP8" s="93">
        <f>'Часть 2'!H13</f>
        <v>0</v>
      </c>
      <c r="CQ8" s="93">
        <f>'Часть 2'!I13</f>
        <v>0</v>
      </c>
      <c r="CR8" s="93">
        <f>'Часть 2'!J13</f>
        <v>0</v>
      </c>
      <c r="CS8" s="93">
        <f>'Часть 2'!K13</f>
        <v>0</v>
      </c>
      <c r="CT8" s="93">
        <f>'Часть 2'!L13</f>
        <v>0</v>
      </c>
      <c r="CU8" s="93">
        <f>'Часть 2'!M13</f>
        <v>0</v>
      </c>
      <c r="CV8" s="93">
        <f>'Часть 2'!N13</f>
        <v>0</v>
      </c>
      <c r="CW8" s="93">
        <f>'Часть 2'!O13</f>
        <v>0</v>
      </c>
      <c r="CX8" s="93">
        <f>'Часть 2'!P13</f>
        <v>0</v>
      </c>
      <c r="CY8" s="93">
        <f>'Часть 2'!Q13</f>
        <v>0</v>
      </c>
      <c r="CZ8" s="93">
        <f>'Часть 2'!R13</f>
        <v>0</v>
      </c>
      <c r="DA8" s="93">
        <f>'Часть 2'!S13</f>
        <v>0</v>
      </c>
      <c r="DB8" s="93">
        <f>'Часть 2'!T13</f>
        <v>0</v>
      </c>
      <c r="DC8" s="93">
        <f>'Часть 2'!U13</f>
        <v>0</v>
      </c>
      <c r="DD8" s="93">
        <f>'Часть 2'!V13</f>
        <v>0</v>
      </c>
      <c r="DE8" s="93">
        <f>'Часть 2'!W13</f>
        <v>0</v>
      </c>
      <c r="DH8" s="93" t="str">
        <f t="shared" si="6"/>
        <v>7в</v>
      </c>
      <c r="DI8" s="107" t="str">
        <f t="shared" si="7"/>
        <v>v1.1</v>
      </c>
      <c r="DJ8" s="93">
        <f t="shared" si="8"/>
        <v>7</v>
      </c>
      <c r="DK8" s="93">
        <f t="shared" si="9"/>
        <v>0</v>
      </c>
      <c r="DL8" s="93">
        <f t="shared" si="10"/>
        <v>0</v>
      </c>
      <c r="DM8" s="93">
        <f t="shared" si="11"/>
        <v>7</v>
      </c>
      <c r="DN8" s="93">
        <f t="shared" si="12"/>
        <v>0</v>
      </c>
      <c r="DO8" s="93">
        <f t="shared" si="3"/>
        <v>0</v>
      </c>
      <c r="DP8" s="93">
        <f>IF(DO8&gt;0,"_",IF(LEN(C8)&gt;0,IF(AND(DY8=1,DM8&gt;=служ!$D$41),5,IF(AND(DY8=1,DM8&gt;=служ!$C$41),4,IF(AND(DY8=1,DM8&gt;=служ!$B$41),3,2))),""))</f>
        <v>2</v>
      </c>
      <c r="DQ8" s="93">
        <f>IF(DO8&gt;0,"_",IF(LEN(C8)&gt;0,IF(AND(DY8=1,DN8&gt;=служ!$D$42),5,IF(AND(DY8=1,DN8&gt;=служ!$C$42),4,IF(AND(DY8=1,DN8&gt;=служ!$B$42),3,2))),""))</f>
        <v>2</v>
      </c>
      <c r="DR8" s="93">
        <f>IF(LEN(C8)&gt;0,IF(AND(DY8=1,DM8&gt;=служ!$D$41),5,IF(AND(DY8=1,DM8&gt;=служ!$C$41),4,IF(AND(DY8=1,DM8&gt;=служ!$B$41),3,2))),"")</f>
        <v>2</v>
      </c>
      <c r="DS8" s="93">
        <f>IF(LEN(C8)&gt;0,IF(AND(DY8=1,DN8&gt;=служ!$D$42),5,IF(AND(DY8=1,DN8&gt;=служ!$C$42),4,IF(AND(DY8=1,DN8&gt;=служ!$B$42),3,2))),"")</f>
        <v>2</v>
      </c>
      <c r="DT8" s="227">
        <f>IF(LEN(C8)&gt;0,DM8/служ!$G$41,"")</f>
        <v>0.30434782608695654</v>
      </c>
      <c r="DU8" s="227">
        <f>IF(LEN(C8)&gt;0,DN8/служ!$G$42,"")</f>
        <v>0</v>
      </c>
      <c r="DV8" s="227">
        <f>IF(LEN(C8)&gt;0,DJ8/служ!$E$41,"")</f>
        <v>0.41176470588235292</v>
      </c>
      <c r="DW8" s="227">
        <f>IF(LEN(C8)&gt;0,DK8/служ!$E$42,"")</f>
        <v>0</v>
      </c>
      <c r="DX8" s="227">
        <f>IF(LEN(C8)&gt;0,DL8/служ!$E$43,"")</f>
        <v>0</v>
      </c>
      <c r="DY8" s="93">
        <f>IF(AND(DJ8&gt;=служ!$F$41,DK8&gt;=служ!$F$42,DL8&gt;=служ!$F$43),1,0)</f>
        <v>0</v>
      </c>
    </row>
    <row r="9" spans="1:188" ht="15.75" hidden="1" customHeight="1" x14ac:dyDescent="0.2">
      <c r="A9" s="93">
        <f t="shared" si="4"/>
        <v>1</v>
      </c>
      <c r="B9" s="259">
        <v>6</v>
      </c>
      <c r="C9" s="102" t="str">
        <f>IF(ISBLANK(Список!B11),"",IF(Список!K11=0,"","_"))</f>
        <v>_</v>
      </c>
      <c r="D9" s="105">
        <f>IF(K!C58&lt;&gt;"#",IF('Часть 1'!D12="@","@",IF('Часть 1'!D12="нет","нет",IF(K!C58=0,0,1))),"")</f>
        <v>1</v>
      </c>
      <c r="E9" s="105">
        <f>IF(K!F58&lt;&gt;"#",IF('Часть 1'!G12="@","@",IF('Часть 1'!G12="нет","нет",IF(K!F58=0,0,1))),"")</f>
        <v>1</v>
      </c>
      <c r="F9" s="105" t="str">
        <f>IF(K!I58&lt;&gt;"#",IF('Часть 1'!J12="@","@",IF('Часть 1'!J12="нет","нет",IF(K!I58=0,0,1))),"")</f>
        <v>нет</v>
      </c>
      <c r="G9" s="105">
        <f>IF(K!L58&lt;&gt;"#",IF('Часть 1'!M12="@","@",IF('Часть 1'!M12="нет","нет",IF(K!L58=0,0,1))),"")</f>
        <v>1</v>
      </c>
      <c r="H9" s="105">
        <f>IF(K!O58&lt;&gt;"#",IF('Часть 1'!P12="@","@",IF('Часть 1'!P12="нет","нет",IF(K!O58=0,0,1))),"")</f>
        <v>1</v>
      </c>
      <c r="I9" s="105">
        <f>IF(K!R58&lt;&gt;"#",IF('Часть 1'!S12="@","@",IF('Часть 1'!S12="нет","нет",IF(K!R58=0,0,1))),"")</f>
        <v>1</v>
      </c>
      <c r="J9" s="105">
        <f>IF(K!U58&lt;&gt;"#",IF('Часть 1'!V12="@","@",IF('Часть 1'!V12="нет","нет",IF(K!U58=0,0,1))),"")</f>
        <v>0</v>
      </c>
      <c r="K9" s="105" t="str">
        <f>IF(K!X58&lt;&gt;"#",IF('Часть 1'!Y12="@","@",IF('Часть 1'!Y12="нет","нет",IF(K!X58=0,0,1))),"")</f>
        <v>нет</v>
      </c>
      <c r="L9" s="105" t="str">
        <f>IF(K!AA58&lt;&gt;"#",IF('Часть 1'!AB12="@","@",IF('Часть 1'!AB12="нет","нет",IF(K!AA58=0,0,1))),"")</f>
        <v/>
      </c>
      <c r="M9" s="105" t="str">
        <f>IF(K!AD58&lt;&gt;"#",IF('Часть 1'!AE12="@","@",IF('Часть 1'!AE12="нет","нет",IF(K!AD58=0,0,1))),"")</f>
        <v/>
      </c>
      <c r="N9" s="105" t="str">
        <f>IF(K!AG58&lt;&gt;"#",IF('Часть 1'!AH12="@","@",IF('Часть 1'!AH12="нет","нет",IF(K!AG58=0,0,1))),"")</f>
        <v/>
      </c>
      <c r="O9" s="105" t="str">
        <f>IF(K!AJ58&lt;&gt;"#",IF('Часть 1'!AK12="@","@",IF('Часть 1'!AK12="нет","нет",IF(K!AJ58=0,0,1))),"")</f>
        <v/>
      </c>
      <c r="P9" s="105" t="str">
        <f>IF(K!AM58&lt;&gt;"#",IF('Часть 1'!AN12="@","@",IF('Часть 1'!AN12="нет","нет",IF(K!AM58=0,0,1))),"")</f>
        <v/>
      </c>
      <c r="Q9" s="105" t="str">
        <f>IF(K!AP58&lt;&gt;"#",IF('Часть 1'!AQ12="@","@",IF('Часть 1'!AQ12="нет","нет",IF(K!AP58=0,0,1))),"")</f>
        <v/>
      </c>
      <c r="R9" s="105" t="str">
        <f>IF(K!AS58&lt;&gt;"#",IF('Часть 1'!AT12="@","@",IF('Часть 1'!AT12="нет","нет",IF(K!AS58=0,0,1))),"")</f>
        <v/>
      </c>
      <c r="S9" s="105" t="str">
        <f>IF(K!AV58&lt;&gt;"#",IF('Часть 1'!AW12="@","@",IF('Часть 1'!AW12="нет","нет",IF(K!AV58=0,0,1))),"")</f>
        <v/>
      </c>
      <c r="T9" s="105" t="str">
        <f>IF(K!AY58&lt;&gt;"#",IF('Часть 1'!AZ12="@","@",IF('Часть 1'!AZ12="нет","нет",IF(K!AY58=0,0,1))),"")</f>
        <v/>
      </c>
      <c r="U9" s="105" t="str">
        <f>IF(K!BB58&lt;&gt;"#",IF('Часть 1'!BC12="@","@",IF('Часть 1'!BC12="нет","нет",IF(K!BB58=0,0,1))),"")</f>
        <v/>
      </c>
      <c r="V9" s="105" t="str">
        <f>IF(K!BE58&lt;&gt;"#",IF('Часть 1'!BF12="@","@",IF('Часть 1'!BF12="нет","нет",IF(K!BE58=0,0,1))),"")</f>
        <v/>
      </c>
      <c r="W9" s="105" t="str">
        <f>IF(K!BH58&lt;&gt;"#",IF('Часть 1'!BI12="@","@",IF('Часть 1'!BI12="нет","нет",IF(K!BH58=0,0,1))),"")</f>
        <v/>
      </c>
      <c r="X9" s="105" t="str">
        <f>IF('Часть 2'!D14="","",'Часть 2'!D14)</f>
        <v>нет</v>
      </c>
      <c r="Y9" s="105" t="str">
        <f>IF('Часть 2'!E14="","",'Часть 2'!E14)</f>
        <v>нет</v>
      </c>
      <c r="Z9" s="105" t="str">
        <f>IF('Часть 2'!F14="","",'Часть 2'!F14)</f>
        <v/>
      </c>
      <c r="AA9" s="105" t="str">
        <f>IF('Часть 2'!G14="","",'Часть 2'!G14)</f>
        <v/>
      </c>
      <c r="AB9" s="105" t="str">
        <f>IF('Часть 2'!H14="","",'Часть 2'!H14)</f>
        <v/>
      </c>
      <c r="AC9" s="105" t="str">
        <f>IF('Часть 2'!I14="","",'Часть 2'!I14)</f>
        <v/>
      </c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229">
        <f t="shared" si="5"/>
        <v>5</v>
      </c>
      <c r="AS9" s="229">
        <f>IF(DO9&gt;0,"_",IF(LEN(C9)&gt;0,IF(AR9&gt;=служ!$D$35,5,IF(AR9&gt;=служ!$C$35,4,IF(AR9&gt;=служ!$B$35,3,2))),""))</f>
        <v>3</v>
      </c>
      <c r="AT9" s="230">
        <f>IF(LEN(C9)&gt;0,AR9/служ!$M$9,"")</f>
        <v>0.41666666666666669</v>
      </c>
      <c r="AU9" s="93">
        <f>Список!C11</f>
        <v>70202</v>
      </c>
      <c r="AV9" s="93">
        <f>Список!D11</f>
        <v>4</v>
      </c>
      <c r="AW9" s="93">
        <f>IF(LEN(C9)&gt;0,IF(AR9&gt;=служ!$D$35,5,IF(AR9&gt;=служ!$C$35,4,IF(AR9&gt;=служ!$B$35,3,2))),"")</f>
        <v>3</v>
      </c>
      <c r="AX9" s="93">
        <f>'Часть 1'!D12</f>
        <v>-8.8800000000000008</v>
      </c>
      <c r="AY9" s="93">
        <f>'Часть 1'!F12</f>
        <v>0</v>
      </c>
      <c r="AZ9" s="93">
        <f>'Часть 1'!G12</f>
        <v>450</v>
      </c>
      <c r="BA9" s="93">
        <f>'Часть 1'!I12</f>
        <v>0</v>
      </c>
      <c r="BB9" s="93" t="str">
        <f>'Часть 1'!J12</f>
        <v>нет</v>
      </c>
      <c r="BC9" s="93">
        <f>'Часть 1'!L12</f>
        <v>0</v>
      </c>
      <c r="BD9" s="93">
        <f>'Часть 1'!M12</f>
        <v>-50</v>
      </c>
      <c r="BE9" s="93">
        <f>'Часть 1'!O12</f>
        <v>0</v>
      </c>
      <c r="BF9" s="93">
        <f>'Часть 1'!P12</f>
        <v>-11.1</v>
      </c>
      <c r="BG9" s="93">
        <f>'Часть 1'!R12</f>
        <v>0</v>
      </c>
      <c r="BH9" s="93">
        <f>'Часть 1'!S12</f>
        <v>39</v>
      </c>
      <c r="BI9" s="93">
        <f>'Часть 1'!U12</f>
        <v>0</v>
      </c>
      <c r="BJ9" s="93">
        <f>'Часть 1'!V12</f>
        <v>25</v>
      </c>
      <c r="BK9" s="93">
        <f>'Часть 1'!X12</f>
        <v>0</v>
      </c>
      <c r="BL9" s="93" t="str">
        <f>'Часть 1'!Y12</f>
        <v>нет</v>
      </c>
      <c r="BM9" s="93">
        <f>'Часть 1'!AA12</f>
        <v>0</v>
      </c>
      <c r="BN9" s="93">
        <f>'Часть 1'!AB12</f>
        <v>0</v>
      </c>
      <c r="BO9" s="93">
        <f>'Часть 1'!AD12</f>
        <v>0</v>
      </c>
      <c r="BP9" s="93">
        <f>'Часть 1'!AE12</f>
        <v>0</v>
      </c>
      <c r="BQ9" s="93">
        <f>'Часть 1'!AG12</f>
        <v>0</v>
      </c>
      <c r="BR9" s="93">
        <f>'Часть 1'!AH12</f>
        <v>0</v>
      </c>
      <c r="BS9" s="93">
        <f>'Часть 1'!AJ12</f>
        <v>0</v>
      </c>
      <c r="BT9" s="93">
        <f>'Часть 1'!AK12</f>
        <v>0</v>
      </c>
      <c r="BU9" s="93">
        <f>'Часть 1'!AM12</f>
        <v>0</v>
      </c>
      <c r="BV9" s="93">
        <f>'Часть 1'!AN12</f>
        <v>0</v>
      </c>
      <c r="BW9" s="93">
        <f>'Часть 1'!AP12</f>
        <v>0</v>
      </c>
      <c r="BX9" s="93">
        <f>'Часть 1'!AQ12</f>
        <v>0</v>
      </c>
      <c r="BY9" s="93">
        <f>'Часть 1'!AS12</f>
        <v>0</v>
      </c>
      <c r="BZ9" s="93">
        <f>'Часть 1'!AT12</f>
        <v>0</v>
      </c>
      <c r="CA9" s="93">
        <f>'Часть 1'!AV12</f>
        <v>0</v>
      </c>
      <c r="CB9" s="93">
        <f>'Часть 1'!AW12</f>
        <v>0</v>
      </c>
      <c r="CC9" s="93">
        <f>'Часть 1'!AY12</f>
        <v>0</v>
      </c>
      <c r="CD9" s="93">
        <f>'Часть 1'!AZ12</f>
        <v>0</v>
      </c>
      <c r="CE9" s="93">
        <f>'Часть 1'!BB12</f>
        <v>0</v>
      </c>
      <c r="CF9" s="93">
        <f>'Часть 1'!BC12</f>
        <v>0</v>
      </c>
      <c r="CG9" s="93">
        <f>'Часть 1'!BE12</f>
        <v>0</v>
      </c>
      <c r="CH9" s="93">
        <f>'Часть 1'!BF12</f>
        <v>0</v>
      </c>
      <c r="CI9" s="93">
        <f>'Часть 1'!BH12</f>
        <v>0</v>
      </c>
      <c r="CJ9" s="93">
        <f>'Часть 1'!BI12</f>
        <v>0</v>
      </c>
      <c r="CK9" s="93">
        <f>'Часть 1'!BK12</f>
        <v>0</v>
      </c>
      <c r="CL9" s="93" t="str">
        <f>'Часть 2'!D14</f>
        <v>нет</v>
      </c>
      <c r="CM9" s="93" t="str">
        <f>'Часть 2'!E14</f>
        <v>нет</v>
      </c>
      <c r="CN9" s="93">
        <f>'Часть 2'!F14</f>
        <v>0</v>
      </c>
      <c r="CO9" s="93">
        <f>'Часть 2'!G14</f>
        <v>0</v>
      </c>
      <c r="CP9" s="93">
        <f>'Часть 2'!H14</f>
        <v>0</v>
      </c>
      <c r="CQ9" s="93">
        <f>'Часть 2'!I14</f>
        <v>0</v>
      </c>
      <c r="CR9" s="93">
        <f>'Часть 2'!J14</f>
        <v>0</v>
      </c>
      <c r="CS9" s="93">
        <f>'Часть 2'!K14</f>
        <v>0</v>
      </c>
      <c r="CT9" s="93">
        <f>'Часть 2'!L14</f>
        <v>0</v>
      </c>
      <c r="CU9" s="93">
        <f>'Часть 2'!M14</f>
        <v>0</v>
      </c>
      <c r="CV9" s="93">
        <f>'Часть 2'!N14</f>
        <v>0</v>
      </c>
      <c r="CW9" s="93">
        <f>'Часть 2'!O14</f>
        <v>0</v>
      </c>
      <c r="CX9" s="93">
        <f>'Часть 2'!P14</f>
        <v>0</v>
      </c>
      <c r="CY9" s="93">
        <f>'Часть 2'!Q14</f>
        <v>0</v>
      </c>
      <c r="CZ9" s="93">
        <f>'Часть 2'!R14</f>
        <v>0</v>
      </c>
      <c r="DA9" s="93">
        <f>'Часть 2'!S14</f>
        <v>0</v>
      </c>
      <c r="DB9" s="93">
        <f>'Часть 2'!T14</f>
        <v>0</v>
      </c>
      <c r="DC9" s="93">
        <f>'Часть 2'!U14</f>
        <v>0</v>
      </c>
      <c r="DD9" s="93">
        <f>'Часть 2'!V14</f>
        <v>0</v>
      </c>
      <c r="DE9" s="93">
        <f>'Часть 2'!W14</f>
        <v>0</v>
      </c>
      <c r="DH9" s="93" t="str">
        <f t="shared" si="6"/>
        <v>7в</v>
      </c>
      <c r="DI9" s="107" t="str">
        <f t="shared" si="7"/>
        <v>v1.1</v>
      </c>
      <c r="DJ9" s="93">
        <f t="shared" si="8"/>
        <v>5</v>
      </c>
      <c r="DK9" s="93">
        <f t="shared" si="9"/>
        <v>0</v>
      </c>
      <c r="DL9" s="93">
        <f t="shared" si="10"/>
        <v>0</v>
      </c>
      <c r="DM9" s="93">
        <f t="shared" si="11"/>
        <v>5</v>
      </c>
      <c r="DN9" s="93">
        <f t="shared" si="12"/>
        <v>0</v>
      </c>
      <c r="DO9" s="93">
        <f t="shared" si="3"/>
        <v>0</v>
      </c>
      <c r="DP9" s="93">
        <f>IF(DO9&gt;0,"_",IF(LEN(C9)&gt;0,IF(AND(DY9=1,DM9&gt;=служ!$D$41),5,IF(AND(DY9=1,DM9&gt;=служ!$C$41),4,IF(AND(DY9=1,DM9&gt;=служ!$B$41),3,2))),""))</f>
        <v>2</v>
      </c>
      <c r="DQ9" s="93">
        <f>IF(DO9&gt;0,"_",IF(LEN(C9)&gt;0,IF(AND(DY9=1,DN9&gt;=служ!$D$42),5,IF(AND(DY9=1,DN9&gt;=служ!$C$42),4,IF(AND(DY9=1,DN9&gt;=служ!$B$42),3,2))),""))</f>
        <v>2</v>
      </c>
      <c r="DR9" s="93">
        <f>IF(LEN(C9)&gt;0,IF(AND(DY9=1,DM9&gt;=служ!$D$41),5,IF(AND(DY9=1,DM9&gt;=служ!$C$41),4,IF(AND(DY9=1,DM9&gt;=служ!$B$41),3,2))),"")</f>
        <v>2</v>
      </c>
      <c r="DS9" s="93">
        <f>IF(LEN(C9)&gt;0,IF(AND(DY9=1,DN9&gt;=служ!$D$42),5,IF(AND(DY9=1,DN9&gt;=служ!$C$42),4,IF(AND(DY9=1,DN9&gt;=служ!$B$42),3,2))),"")</f>
        <v>2</v>
      </c>
      <c r="DT9" s="227">
        <f>IF(LEN(C9)&gt;0,DM9/служ!$G$41,"")</f>
        <v>0.21739130434782608</v>
      </c>
      <c r="DU9" s="227">
        <f>IF(LEN(C9)&gt;0,DN9/служ!$G$42,"")</f>
        <v>0</v>
      </c>
      <c r="DV9" s="227">
        <f>IF(LEN(C9)&gt;0,DJ9/служ!$E$41,"")</f>
        <v>0.29411764705882354</v>
      </c>
      <c r="DW9" s="227">
        <f>IF(LEN(C9)&gt;0,DK9/служ!$E$42,"")</f>
        <v>0</v>
      </c>
      <c r="DX9" s="227">
        <f>IF(LEN(C9)&gt;0,DL9/служ!$E$43,"")</f>
        <v>0</v>
      </c>
      <c r="DY9" s="93">
        <f>IF(AND(DJ9&gt;=служ!$F$41,DK9&gt;=служ!$F$42,DL9&gt;=служ!$F$43),1,0)</f>
        <v>0</v>
      </c>
    </row>
    <row r="10" spans="1:188" ht="15.75" hidden="1" customHeight="1" x14ac:dyDescent="0.2">
      <c r="A10" s="93">
        <f t="shared" si="4"/>
        <v>1</v>
      </c>
      <c r="B10" s="259">
        <v>7</v>
      </c>
      <c r="C10" s="102" t="str">
        <f>IF(ISBLANK(Список!B12),"",IF(Список!K12=0,"","_"))</f>
        <v>_</v>
      </c>
      <c r="D10" s="105">
        <f>IF(K!C59&lt;&gt;"#",IF('Часть 1'!D13="@","@",IF('Часть 1'!D13="нет","нет",IF(K!C59=0,0,1))),"")</f>
        <v>0</v>
      </c>
      <c r="E10" s="105">
        <f>IF(K!F59&lt;&gt;"#",IF('Часть 1'!G13="@","@",IF('Часть 1'!G13="нет","нет",IF(K!F59=0,0,1))),"")</f>
        <v>1</v>
      </c>
      <c r="F10" s="105">
        <f>IF(K!I59&lt;&gt;"#",IF('Часть 1'!J13="@","@",IF('Часть 1'!J13="нет","нет",IF(K!I59=0,0,1))),"")</f>
        <v>1</v>
      </c>
      <c r="G10" s="105">
        <f>IF(K!L59&lt;&gt;"#",IF('Часть 1'!M13="@","@",IF('Часть 1'!M13="нет","нет",IF(K!L59=0,0,1))),"")</f>
        <v>1</v>
      </c>
      <c r="H10" s="105">
        <f>IF(K!O59&lt;&gt;"#",IF('Часть 1'!P13="@","@",IF('Часть 1'!P13="нет","нет",IF(K!O59=0,0,1))),"")</f>
        <v>0</v>
      </c>
      <c r="I10" s="105">
        <f>IF(K!R59&lt;&gt;"#",IF('Часть 1'!S13="@","@",IF('Часть 1'!S13="нет","нет",IF(K!R59=0,0,1))),"")</f>
        <v>1</v>
      </c>
      <c r="J10" s="105">
        <f>IF(K!U59&lt;&gt;"#",IF('Часть 1'!V13="@","@",IF('Часть 1'!V13="нет","нет",IF(K!U59=0,0,1))),"")</f>
        <v>1</v>
      </c>
      <c r="K10" s="105">
        <f>IF(K!X59&lt;&gt;"#",IF('Часть 1'!Y13="@","@",IF('Часть 1'!Y13="нет","нет",IF(K!X59=0,0,1))),"")</f>
        <v>1</v>
      </c>
      <c r="L10" s="105" t="str">
        <f>IF(K!AA59&lt;&gt;"#",IF('Часть 1'!AB13="@","@",IF('Часть 1'!AB13="нет","нет",IF(K!AA59=0,0,1))),"")</f>
        <v/>
      </c>
      <c r="M10" s="105" t="str">
        <f>IF(K!AD59&lt;&gt;"#",IF('Часть 1'!AE13="@","@",IF('Часть 1'!AE13="нет","нет",IF(K!AD59=0,0,1))),"")</f>
        <v/>
      </c>
      <c r="N10" s="105" t="str">
        <f>IF(K!AG59&lt;&gt;"#",IF('Часть 1'!AH13="@","@",IF('Часть 1'!AH13="нет","нет",IF(K!AG59=0,0,1))),"")</f>
        <v/>
      </c>
      <c r="O10" s="105" t="str">
        <f>IF(K!AJ59&lt;&gt;"#",IF('Часть 1'!AK13="@","@",IF('Часть 1'!AK13="нет","нет",IF(K!AJ59=0,0,1))),"")</f>
        <v/>
      </c>
      <c r="P10" s="105" t="str">
        <f>IF(K!AM59&lt;&gt;"#",IF('Часть 1'!AN13="@","@",IF('Часть 1'!AN13="нет","нет",IF(K!AM59=0,0,1))),"")</f>
        <v/>
      </c>
      <c r="Q10" s="105" t="str">
        <f>IF(K!AP59&lt;&gt;"#",IF('Часть 1'!AQ13="@","@",IF('Часть 1'!AQ13="нет","нет",IF(K!AP59=0,0,1))),"")</f>
        <v/>
      </c>
      <c r="R10" s="105" t="str">
        <f>IF(K!AS59&lt;&gt;"#",IF('Часть 1'!AT13="@","@",IF('Часть 1'!AT13="нет","нет",IF(K!AS59=0,0,1))),"")</f>
        <v/>
      </c>
      <c r="S10" s="105" t="str">
        <f>IF(K!AV59&lt;&gt;"#",IF('Часть 1'!AW13="@","@",IF('Часть 1'!AW13="нет","нет",IF(K!AV59=0,0,1))),"")</f>
        <v/>
      </c>
      <c r="T10" s="105" t="str">
        <f>IF(K!AY59&lt;&gt;"#",IF('Часть 1'!AZ13="@","@",IF('Часть 1'!AZ13="нет","нет",IF(K!AY59=0,0,1))),"")</f>
        <v/>
      </c>
      <c r="U10" s="105" t="str">
        <f>IF(K!BB59&lt;&gt;"#",IF('Часть 1'!BC13="@","@",IF('Часть 1'!BC13="нет","нет",IF(K!BB59=0,0,1))),"")</f>
        <v/>
      </c>
      <c r="V10" s="105" t="str">
        <f>IF(K!BE59&lt;&gt;"#",IF('Часть 1'!BF13="@","@",IF('Часть 1'!BF13="нет","нет",IF(K!BE59=0,0,1))),"")</f>
        <v/>
      </c>
      <c r="W10" s="105" t="str">
        <f>IF(K!BH59&lt;&gt;"#",IF('Часть 1'!BI13="@","@",IF('Часть 1'!BI13="нет","нет",IF(K!BH59=0,0,1))),"")</f>
        <v/>
      </c>
      <c r="X10" s="105">
        <f>IF('Часть 2'!D15="","",'Часть 2'!D15)</f>
        <v>2</v>
      </c>
      <c r="Y10" s="105">
        <f>IF('Часть 2'!E15="","",'Часть 2'!E15)</f>
        <v>2</v>
      </c>
      <c r="Z10" s="105" t="str">
        <f>IF('Часть 2'!F15="","",'Часть 2'!F15)</f>
        <v/>
      </c>
      <c r="AA10" s="105" t="str">
        <f>IF('Часть 2'!G15="","",'Часть 2'!G15)</f>
        <v/>
      </c>
      <c r="AB10" s="105" t="str">
        <f>IF('Часть 2'!H15="","",'Часть 2'!H15)</f>
        <v/>
      </c>
      <c r="AC10" s="105" t="str">
        <f>IF('Часть 2'!I15="","",'Часть 2'!I15)</f>
        <v/>
      </c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229">
        <f t="shared" si="5"/>
        <v>10</v>
      </c>
      <c r="AS10" s="229">
        <f>IF(DO10&gt;0,"_",IF(LEN(C10)&gt;0,IF(AR10&gt;=служ!$D$35,5,IF(AR10&gt;=служ!$C$35,4,IF(AR10&gt;=служ!$B$35,3,2))),""))</f>
        <v>5</v>
      </c>
      <c r="AT10" s="230">
        <f>IF(LEN(C10)&gt;0,AR10/служ!$M$9,"")</f>
        <v>0.83333333333333337</v>
      </c>
      <c r="AU10" s="93">
        <f>Список!C12</f>
        <v>70201</v>
      </c>
      <c r="AV10" s="93">
        <f>Список!D12</f>
        <v>5</v>
      </c>
      <c r="AW10" s="93">
        <f>IF(LEN(C10)&gt;0,IF(AR10&gt;=служ!$D$35,5,IF(AR10&gt;=служ!$C$35,4,IF(AR10&gt;=служ!$B$35,3,2))),"")</f>
        <v>5</v>
      </c>
      <c r="AX10" s="93">
        <f>'Часть 1'!D13</f>
        <v>-3.45</v>
      </c>
      <c r="AY10" s="93">
        <f>'Часть 1'!F13</f>
        <v>0</v>
      </c>
      <c r="AZ10" s="93">
        <f>'Часть 1'!G13</f>
        <v>615</v>
      </c>
      <c r="BA10" s="93">
        <f>'Часть 1'!I13</f>
        <v>0</v>
      </c>
      <c r="BB10" s="93">
        <f>'Часть 1'!J13</f>
        <v>42</v>
      </c>
      <c r="BC10" s="93">
        <f>'Часть 1'!L13</f>
        <v>0</v>
      </c>
      <c r="BD10" s="93">
        <f>'Часть 1'!M13</f>
        <v>-100</v>
      </c>
      <c r="BE10" s="93">
        <f>'Часть 1'!O13</f>
        <v>0</v>
      </c>
      <c r="BF10" s="93">
        <f>'Часть 1'!P13</f>
        <v>-17.7</v>
      </c>
      <c r="BG10" s="93">
        <f>'Часть 1'!R13</f>
        <v>0</v>
      </c>
      <c r="BH10" s="93">
        <f>'Часть 1'!S13</f>
        <v>41</v>
      </c>
      <c r="BI10" s="93">
        <f>'Часть 1'!U13</f>
        <v>0</v>
      </c>
      <c r="BJ10" s="93">
        <f>'Часть 1'!V13</f>
        <v>20</v>
      </c>
      <c r="BK10" s="93">
        <f>'Часть 1'!X13</f>
        <v>0</v>
      </c>
      <c r="BL10" s="93">
        <f>'Часть 1'!Y13</f>
        <v>28</v>
      </c>
      <c r="BM10" s="93">
        <f>'Часть 1'!AA13</f>
        <v>0</v>
      </c>
      <c r="BN10" s="93">
        <f>'Часть 1'!AB13</f>
        <v>0</v>
      </c>
      <c r="BO10" s="93">
        <f>'Часть 1'!AD13</f>
        <v>0</v>
      </c>
      <c r="BP10" s="93">
        <f>'Часть 1'!AE13</f>
        <v>0</v>
      </c>
      <c r="BQ10" s="93">
        <f>'Часть 1'!AG13</f>
        <v>0</v>
      </c>
      <c r="BR10" s="93">
        <f>'Часть 1'!AH13</f>
        <v>0</v>
      </c>
      <c r="BS10" s="93">
        <f>'Часть 1'!AJ13</f>
        <v>0</v>
      </c>
      <c r="BT10" s="93">
        <f>'Часть 1'!AK13</f>
        <v>0</v>
      </c>
      <c r="BU10" s="93">
        <f>'Часть 1'!AM13</f>
        <v>0</v>
      </c>
      <c r="BV10" s="93">
        <f>'Часть 1'!AN13</f>
        <v>0</v>
      </c>
      <c r="BW10" s="93">
        <f>'Часть 1'!AP13</f>
        <v>0</v>
      </c>
      <c r="BX10" s="93">
        <f>'Часть 1'!AQ13</f>
        <v>0</v>
      </c>
      <c r="BY10" s="93">
        <f>'Часть 1'!AS13</f>
        <v>0</v>
      </c>
      <c r="BZ10" s="93">
        <f>'Часть 1'!AT13</f>
        <v>0</v>
      </c>
      <c r="CA10" s="93">
        <f>'Часть 1'!AV13</f>
        <v>0</v>
      </c>
      <c r="CB10" s="93">
        <f>'Часть 1'!AW13</f>
        <v>0</v>
      </c>
      <c r="CC10" s="93">
        <f>'Часть 1'!AY13</f>
        <v>0</v>
      </c>
      <c r="CD10" s="93">
        <f>'Часть 1'!AZ13</f>
        <v>0</v>
      </c>
      <c r="CE10" s="93">
        <f>'Часть 1'!BB13</f>
        <v>0</v>
      </c>
      <c r="CF10" s="93">
        <f>'Часть 1'!BC13</f>
        <v>0</v>
      </c>
      <c r="CG10" s="93">
        <f>'Часть 1'!BE13</f>
        <v>0</v>
      </c>
      <c r="CH10" s="93">
        <f>'Часть 1'!BF13</f>
        <v>0</v>
      </c>
      <c r="CI10" s="93">
        <f>'Часть 1'!BH13</f>
        <v>0</v>
      </c>
      <c r="CJ10" s="93">
        <f>'Часть 1'!BI13</f>
        <v>0</v>
      </c>
      <c r="CK10" s="93">
        <f>'Часть 1'!BK13</f>
        <v>0</v>
      </c>
      <c r="CL10" s="93">
        <f>'Часть 2'!D15</f>
        <v>2</v>
      </c>
      <c r="CM10" s="93">
        <f>'Часть 2'!E15</f>
        <v>2</v>
      </c>
      <c r="CN10" s="93">
        <f>'Часть 2'!F15</f>
        <v>0</v>
      </c>
      <c r="CO10" s="93">
        <f>'Часть 2'!G15</f>
        <v>0</v>
      </c>
      <c r="CP10" s="93">
        <f>'Часть 2'!H15</f>
        <v>0</v>
      </c>
      <c r="CQ10" s="93">
        <f>'Часть 2'!I15</f>
        <v>0</v>
      </c>
      <c r="CR10" s="93">
        <f>'Часть 2'!J15</f>
        <v>0</v>
      </c>
      <c r="CS10" s="93">
        <f>'Часть 2'!K15</f>
        <v>0</v>
      </c>
      <c r="CT10" s="93">
        <f>'Часть 2'!L15</f>
        <v>0</v>
      </c>
      <c r="CU10" s="93">
        <f>'Часть 2'!M15</f>
        <v>0</v>
      </c>
      <c r="CV10" s="93">
        <f>'Часть 2'!N15</f>
        <v>0</v>
      </c>
      <c r="CW10" s="93">
        <f>'Часть 2'!O15</f>
        <v>0</v>
      </c>
      <c r="CX10" s="93">
        <f>'Часть 2'!P15</f>
        <v>0</v>
      </c>
      <c r="CY10" s="93">
        <f>'Часть 2'!Q15</f>
        <v>0</v>
      </c>
      <c r="CZ10" s="93">
        <f>'Часть 2'!R15</f>
        <v>0</v>
      </c>
      <c r="DA10" s="93">
        <f>'Часть 2'!S15</f>
        <v>0</v>
      </c>
      <c r="DB10" s="93">
        <f>'Часть 2'!T15</f>
        <v>0</v>
      </c>
      <c r="DC10" s="93">
        <f>'Часть 2'!U15</f>
        <v>0</v>
      </c>
      <c r="DD10" s="93">
        <f>'Часть 2'!V15</f>
        <v>0</v>
      </c>
      <c r="DE10" s="93">
        <f>'Часть 2'!W15</f>
        <v>0</v>
      </c>
      <c r="DH10" s="93" t="str">
        <f t="shared" si="6"/>
        <v>7в</v>
      </c>
      <c r="DI10" s="107" t="str">
        <f t="shared" si="7"/>
        <v>v1.1</v>
      </c>
      <c r="DJ10" s="93">
        <f t="shared" si="8"/>
        <v>10</v>
      </c>
      <c r="DK10" s="93">
        <f t="shared" si="9"/>
        <v>0</v>
      </c>
      <c r="DL10" s="93">
        <f t="shared" si="10"/>
        <v>0</v>
      </c>
      <c r="DM10" s="93">
        <f t="shared" si="11"/>
        <v>10</v>
      </c>
      <c r="DN10" s="93">
        <f t="shared" si="12"/>
        <v>0</v>
      </c>
      <c r="DO10" s="93">
        <f t="shared" si="3"/>
        <v>0</v>
      </c>
      <c r="DP10" s="93">
        <f>IF(DO10&gt;0,"_",IF(LEN(C10)&gt;0,IF(AND(DY10=1,DM10&gt;=служ!$D$41),5,IF(AND(DY10=1,DM10&gt;=служ!$C$41),4,IF(AND(DY10=1,DM10&gt;=служ!$B$41),3,2))),""))</f>
        <v>2</v>
      </c>
      <c r="DQ10" s="93">
        <f>IF(DO10&gt;0,"_",IF(LEN(C10)&gt;0,IF(AND(DY10=1,DN10&gt;=служ!$D$42),5,IF(AND(DY10=1,DN10&gt;=служ!$C$42),4,IF(AND(DY10=1,DN10&gt;=служ!$B$42),3,2))),""))</f>
        <v>2</v>
      </c>
      <c r="DR10" s="93">
        <f>IF(LEN(C10)&gt;0,IF(AND(DY10=1,DM10&gt;=служ!$D$41),5,IF(AND(DY10=1,DM10&gt;=служ!$C$41),4,IF(AND(DY10=1,DM10&gt;=служ!$B$41),3,2))),"")</f>
        <v>2</v>
      </c>
      <c r="DS10" s="93">
        <f>IF(LEN(C10)&gt;0,IF(AND(DY10=1,DN10&gt;=служ!$D$42),5,IF(AND(DY10=1,DN10&gt;=служ!$C$42),4,IF(AND(DY10=1,DN10&gt;=служ!$B$42),3,2))),"")</f>
        <v>2</v>
      </c>
      <c r="DT10" s="227">
        <f>IF(LEN(C10)&gt;0,DM10/служ!$G$41,"")</f>
        <v>0.43478260869565216</v>
      </c>
      <c r="DU10" s="227">
        <f>IF(LEN(C10)&gt;0,DN10/служ!$G$42,"")</f>
        <v>0</v>
      </c>
      <c r="DV10" s="227">
        <f>IF(LEN(C10)&gt;0,DJ10/служ!$E$41,"")</f>
        <v>0.58823529411764708</v>
      </c>
      <c r="DW10" s="227">
        <f>IF(LEN(C10)&gt;0,DK10/служ!$E$42,"")</f>
        <v>0</v>
      </c>
      <c r="DX10" s="227">
        <f>IF(LEN(C10)&gt;0,DL10/служ!$E$43,"")</f>
        <v>0</v>
      </c>
      <c r="DY10" s="93">
        <f>IF(AND(DJ10&gt;=служ!$F$41,DK10&gt;=служ!$F$42,DL10&gt;=служ!$F$43),1,0)</f>
        <v>0</v>
      </c>
    </row>
    <row r="11" spans="1:188" ht="15.75" hidden="1" customHeight="1" x14ac:dyDescent="0.2">
      <c r="A11" s="93">
        <f t="shared" si="4"/>
        <v>1</v>
      </c>
      <c r="B11" s="259">
        <v>8</v>
      </c>
      <c r="C11" s="102" t="str">
        <f>IF(ISBLANK(Список!B13),"",IF(Список!K13=0,"","_"))</f>
        <v>_</v>
      </c>
      <c r="D11" s="105" t="str">
        <f>IF(K!C60&lt;&gt;"#",IF('Часть 1'!D14="@","@",IF('Часть 1'!D14="нет","нет",IF(K!C60=0,0,1))),"")</f>
        <v>нет</v>
      </c>
      <c r="E11" s="105">
        <f>IF(K!F60&lt;&gt;"#",IF('Часть 1'!G14="@","@",IF('Часть 1'!G14="нет","нет",IF(K!F60=0,0,1))),"")</f>
        <v>1</v>
      </c>
      <c r="F11" s="105">
        <f>IF(K!I60&lt;&gt;"#",IF('Часть 1'!J14="@","@",IF('Часть 1'!J14="нет","нет",IF(K!I60=0,0,1))),"")</f>
        <v>1</v>
      </c>
      <c r="G11" s="105">
        <f>IF(K!L60&lt;&gt;"#",IF('Часть 1'!M14="@","@",IF('Часть 1'!M14="нет","нет",IF(K!L60=0,0,1))),"")</f>
        <v>0</v>
      </c>
      <c r="H11" s="105">
        <f>IF(K!O60&lt;&gt;"#",IF('Часть 1'!P14="@","@",IF('Часть 1'!P14="нет","нет",IF(K!O60=0,0,1))),"")</f>
        <v>0</v>
      </c>
      <c r="I11" s="105">
        <f>IF(K!R60&lt;&gt;"#",IF('Часть 1'!S14="@","@",IF('Часть 1'!S14="нет","нет",IF(K!R60=0,0,1))),"")</f>
        <v>1</v>
      </c>
      <c r="J11" s="105">
        <f>IF(K!U60&lt;&gt;"#",IF('Часть 1'!V14="@","@",IF('Часть 1'!V14="нет","нет",IF(K!U60=0,0,1))),"")</f>
        <v>0</v>
      </c>
      <c r="K11" s="105" t="str">
        <f>IF(K!X60&lt;&gt;"#",IF('Часть 1'!Y14="@","@",IF('Часть 1'!Y14="нет","нет",IF(K!X60=0,0,1))),"")</f>
        <v>нет</v>
      </c>
      <c r="L11" s="105" t="str">
        <f>IF(K!AA60&lt;&gt;"#",IF('Часть 1'!AB14="@","@",IF('Часть 1'!AB14="нет","нет",IF(K!AA60=0,0,1))),"")</f>
        <v/>
      </c>
      <c r="M11" s="105" t="str">
        <f>IF(K!AD60&lt;&gt;"#",IF('Часть 1'!AE14="@","@",IF('Часть 1'!AE14="нет","нет",IF(K!AD60=0,0,1))),"")</f>
        <v/>
      </c>
      <c r="N11" s="105" t="str">
        <f>IF(K!AG60&lt;&gt;"#",IF('Часть 1'!AH14="@","@",IF('Часть 1'!AH14="нет","нет",IF(K!AG60=0,0,1))),"")</f>
        <v/>
      </c>
      <c r="O11" s="105" t="str">
        <f>IF(K!AJ60&lt;&gt;"#",IF('Часть 1'!AK14="@","@",IF('Часть 1'!AK14="нет","нет",IF(K!AJ60=0,0,1))),"")</f>
        <v/>
      </c>
      <c r="P11" s="105" t="str">
        <f>IF(K!AM60&lt;&gt;"#",IF('Часть 1'!AN14="@","@",IF('Часть 1'!AN14="нет","нет",IF(K!AM60=0,0,1))),"")</f>
        <v/>
      </c>
      <c r="Q11" s="105" t="str">
        <f>IF(K!AP60&lt;&gt;"#",IF('Часть 1'!AQ14="@","@",IF('Часть 1'!AQ14="нет","нет",IF(K!AP60=0,0,1))),"")</f>
        <v/>
      </c>
      <c r="R11" s="105" t="str">
        <f>IF(K!AS60&lt;&gt;"#",IF('Часть 1'!AT14="@","@",IF('Часть 1'!AT14="нет","нет",IF(K!AS60=0,0,1))),"")</f>
        <v/>
      </c>
      <c r="S11" s="105" t="str">
        <f>IF(K!AV60&lt;&gt;"#",IF('Часть 1'!AW14="@","@",IF('Часть 1'!AW14="нет","нет",IF(K!AV60=0,0,1))),"")</f>
        <v/>
      </c>
      <c r="T11" s="105" t="str">
        <f>IF(K!AY60&lt;&gt;"#",IF('Часть 1'!AZ14="@","@",IF('Часть 1'!AZ14="нет","нет",IF(K!AY60=0,0,1))),"")</f>
        <v/>
      </c>
      <c r="U11" s="105" t="str">
        <f>IF(K!BB60&lt;&gt;"#",IF('Часть 1'!BC14="@","@",IF('Часть 1'!BC14="нет","нет",IF(K!BB60=0,0,1))),"")</f>
        <v/>
      </c>
      <c r="V11" s="105" t="str">
        <f>IF(K!BE60&lt;&gt;"#",IF('Часть 1'!BF14="@","@",IF('Часть 1'!BF14="нет","нет",IF(K!BE60=0,0,1))),"")</f>
        <v/>
      </c>
      <c r="W11" s="105" t="str">
        <f>IF(K!BH60&lt;&gt;"#",IF('Часть 1'!BI14="@","@",IF('Часть 1'!BI14="нет","нет",IF(K!BH60=0,0,1))),"")</f>
        <v/>
      </c>
      <c r="X11" s="105" t="str">
        <f>IF('Часть 2'!D16="","",'Часть 2'!D16)</f>
        <v>нет</v>
      </c>
      <c r="Y11" s="105">
        <f>IF('Часть 2'!E16="","",'Часть 2'!E16)</f>
        <v>2</v>
      </c>
      <c r="Z11" s="105" t="str">
        <f>IF('Часть 2'!F16="","",'Часть 2'!F16)</f>
        <v/>
      </c>
      <c r="AA11" s="105" t="str">
        <f>IF('Часть 2'!G16="","",'Часть 2'!G16)</f>
        <v/>
      </c>
      <c r="AB11" s="105" t="str">
        <f>IF('Часть 2'!H16="","",'Часть 2'!H16)</f>
        <v/>
      </c>
      <c r="AC11" s="105" t="str">
        <f>IF('Часть 2'!I16="","",'Часть 2'!I16)</f>
        <v/>
      </c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229">
        <f t="shared" si="5"/>
        <v>5</v>
      </c>
      <c r="AS11" s="229">
        <f>IF(DO11&gt;0,"_",IF(LEN(C11)&gt;0,IF(AR11&gt;=служ!$D$35,5,IF(AR11&gt;=служ!$C$35,4,IF(AR11&gt;=служ!$B$35,3,2))),""))</f>
        <v>3</v>
      </c>
      <c r="AT11" s="230">
        <f>IF(LEN(C11)&gt;0,AR11/служ!$M$9,"")</f>
        <v>0.41666666666666669</v>
      </c>
      <c r="AU11" s="93">
        <f>Список!C13</f>
        <v>70201</v>
      </c>
      <c r="AV11" s="93">
        <f>Список!D13</f>
        <v>3</v>
      </c>
      <c r="AW11" s="93">
        <f>IF(LEN(C11)&gt;0,IF(AR11&gt;=служ!$D$35,5,IF(AR11&gt;=служ!$C$35,4,IF(AR11&gt;=служ!$B$35,3,2))),"")</f>
        <v>3</v>
      </c>
      <c r="AX11" s="93" t="str">
        <f>'Часть 1'!D14</f>
        <v>нет</v>
      </c>
      <c r="AY11" s="93">
        <f>'Часть 1'!F14</f>
        <v>0</v>
      </c>
      <c r="AZ11" s="93">
        <f>'Часть 1'!G14</f>
        <v>615</v>
      </c>
      <c r="BA11" s="93">
        <f>'Часть 1'!I14</f>
        <v>0</v>
      </c>
      <c r="BB11" s="93">
        <f>'Часть 1'!J14</f>
        <v>42</v>
      </c>
      <c r="BC11" s="93">
        <f>'Часть 1'!L14</f>
        <v>0</v>
      </c>
      <c r="BD11" s="93">
        <f>'Часть 1'!M14</f>
        <v>18</v>
      </c>
      <c r="BE11" s="93">
        <f>'Часть 1'!O14</f>
        <v>0</v>
      </c>
      <c r="BF11" s="93">
        <f>'Часть 1'!P14</f>
        <v>7.67</v>
      </c>
      <c r="BG11" s="93">
        <f>'Часть 1'!R14</f>
        <v>0</v>
      </c>
      <c r="BH11" s="93">
        <f>'Часть 1'!S14</f>
        <v>41</v>
      </c>
      <c r="BI11" s="93">
        <f>'Часть 1'!U14</f>
        <v>0</v>
      </c>
      <c r="BJ11" s="93">
        <f>'Часть 1'!V14</f>
        <v>25</v>
      </c>
      <c r="BK11" s="93">
        <f>'Часть 1'!X14</f>
        <v>0</v>
      </c>
      <c r="BL11" s="93" t="str">
        <f>'Часть 1'!Y14</f>
        <v>нет</v>
      </c>
      <c r="BM11" s="93">
        <f>'Часть 1'!AA14</f>
        <v>0</v>
      </c>
      <c r="BN11" s="93">
        <f>'Часть 1'!AB14</f>
        <v>0</v>
      </c>
      <c r="BO11" s="93">
        <f>'Часть 1'!AD14</f>
        <v>0</v>
      </c>
      <c r="BP11" s="93">
        <f>'Часть 1'!AE14</f>
        <v>0</v>
      </c>
      <c r="BQ11" s="93">
        <f>'Часть 1'!AG14</f>
        <v>0</v>
      </c>
      <c r="BR11" s="93">
        <f>'Часть 1'!AH14</f>
        <v>0</v>
      </c>
      <c r="BS11" s="93">
        <f>'Часть 1'!AJ14</f>
        <v>0</v>
      </c>
      <c r="BT11" s="93">
        <f>'Часть 1'!AK14</f>
        <v>0</v>
      </c>
      <c r="BU11" s="93">
        <f>'Часть 1'!AM14</f>
        <v>0</v>
      </c>
      <c r="BV11" s="93">
        <f>'Часть 1'!AN14</f>
        <v>0</v>
      </c>
      <c r="BW11" s="93">
        <f>'Часть 1'!AP14</f>
        <v>0</v>
      </c>
      <c r="BX11" s="93">
        <f>'Часть 1'!AQ14</f>
        <v>0</v>
      </c>
      <c r="BY11" s="93">
        <f>'Часть 1'!AS14</f>
        <v>0</v>
      </c>
      <c r="BZ11" s="93">
        <f>'Часть 1'!AT14</f>
        <v>0</v>
      </c>
      <c r="CA11" s="93">
        <f>'Часть 1'!AV14</f>
        <v>0</v>
      </c>
      <c r="CB11" s="93">
        <f>'Часть 1'!AW14</f>
        <v>0</v>
      </c>
      <c r="CC11" s="93">
        <f>'Часть 1'!AY14</f>
        <v>0</v>
      </c>
      <c r="CD11" s="93">
        <f>'Часть 1'!AZ14</f>
        <v>0</v>
      </c>
      <c r="CE11" s="93">
        <f>'Часть 1'!BB14</f>
        <v>0</v>
      </c>
      <c r="CF11" s="93">
        <f>'Часть 1'!BC14</f>
        <v>0</v>
      </c>
      <c r="CG11" s="93">
        <f>'Часть 1'!BE14</f>
        <v>0</v>
      </c>
      <c r="CH11" s="93">
        <f>'Часть 1'!BF14</f>
        <v>0</v>
      </c>
      <c r="CI11" s="93">
        <f>'Часть 1'!BH14</f>
        <v>0</v>
      </c>
      <c r="CJ11" s="93">
        <f>'Часть 1'!BI14</f>
        <v>0</v>
      </c>
      <c r="CK11" s="93">
        <f>'Часть 1'!BK14</f>
        <v>0</v>
      </c>
      <c r="CL11" s="93" t="str">
        <f>'Часть 2'!D16</f>
        <v>нет</v>
      </c>
      <c r="CM11" s="93">
        <f>'Часть 2'!E16</f>
        <v>2</v>
      </c>
      <c r="CN11" s="93">
        <f>'Часть 2'!F16</f>
        <v>0</v>
      </c>
      <c r="CO11" s="93">
        <f>'Часть 2'!G16</f>
        <v>0</v>
      </c>
      <c r="CP11" s="93">
        <f>'Часть 2'!H16</f>
        <v>0</v>
      </c>
      <c r="CQ11" s="93">
        <f>'Часть 2'!I16</f>
        <v>0</v>
      </c>
      <c r="CR11" s="93">
        <f>'Часть 2'!J16</f>
        <v>0</v>
      </c>
      <c r="CS11" s="93">
        <f>'Часть 2'!K16</f>
        <v>0</v>
      </c>
      <c r="CT11" s="93">
        <f>'Часть 2'!L16</f>
        <v>0</v>
      </c>
      <c r="CU11" s="93">
        <f>'Часть 2'!M16</f>
        <v>0</v>
      </c>
      <c r="CV11" s="93">
        <f>'Часть 2'!N16</f>
        <v>0</v>
      </c>
      <c r="CW11" s="93">
        <f>'Часть 2'!O16</f>
        <v>0</v>
      </c>
      <c r="CX11" s="93">
        <f>'Часть 2'!P16</f>
        <v>0</v>
      </c>
      <c r="CY11" s="93">
        <f>'Часть 2'!Q16</f>
        <v>0</v>
      </c>
      <c r="CZ11" s="93">
        <f>'Часть 2'!R16</f>
        <v>0</v>
      </c>
      <c r="DA11" s="93">
        <f>'Часть 2'!S16</f>
        <v>0</v>
      </c>
      <c r="DB11" s="93">
        <f>'Часть 2'!T16</f>
        <v>0</v>
      </c>
      <c r="DC11" s="93">
        <f>'Часть 2'!U16</f>
        <v>0</v>
      </c>
      <c r="DD11" s="93">
        <f>'Часть 2'!V16</f>
        <v>0</v>
      </c>
      <c r="DE11" s="93">
        <f>'Часть 2'!W16</f>
        <v>0</v>
      </c>
      <c r="DH11" s="93" t="str">
        <f t="shared" si="6"/>
        <v>7в</v>
      </c>
      <c r="DI11" s="107" t="str">
        <f t="shared" si="7"/>
        <v>v1.1</v>
      </c>
      <c r="DJ11" s="93">
        <f t="shared" si="8"/>
        <v>5</v>
      </c>
      <c r="DK11" s="93">
        <f t="shared" si="9"/>
        <v>0</v>
      </c>
      <c r="DL11" s="93">
        <f t="shared" si="10"/>
        <v>0</v>
      </c>
      <c r="DM11" s="93">
        <f t="shared" si="11"/>
        <v>5</v>
      </c>
      <c r="DN11" s="93">
        <f t="shared" si="12"/>
        <v>0</v>
      </c>
      <c r="DO11" s="93">
        <f t="shared" si="3"/>
        <v>0</v>
      </c>
      <c r="DP11" s="93">
        <f>IF(DO11&gt;0,"_",IF(LEN(C11)&gt;0,IF(AND(DY11=1,DM11&gt;=служ!$D$41),5,IF(AND(DY11=1,DM11&gt;=служ!$C$41),4,IF(AND(DY11=1,DM11&gt;=служ!$B$41),3,2))),""))</f>
        <v>2</v>
      </c>
      <c r="DQ11" s="93">
        <f>IF(DO11&gt;0,"_",IF(LEN(C11)&gt;0,IF(AND(DY11=1,DN11&gt;=служ!$D$42),5,IF(AND(DY11=1,DN11&gt;=служ!$C$42),4,IF(AND(DY11=1,DN11&gt;=служ!$B$42),3,2))),""))</f>
        <v>2</v>
      </c>
      <c r="DR11" s="93">
        <f>IF(LEN(C11)&gt;0,IF(AND(DY11=1,DM11&gt;=служ!$D$41),5,IF(AND(DY11=1,DM11&gt;=служ!$C$41),4,IF(AND(DY11=1,DM11&gt;=служ!$B$41),3,2))),"")</f>
        <v>2</v>
      </c>
      <c r="DS11" s="93">
        <f>IF(LEN(C11)&gt;0,IF(AND(DY11=1,DN11&gt;=служ!$D$42),5,IF(AND(DY11=1,DN11&gt;=служ!$C$42),4,IF(AND(DY11=1,DN11&gt;=служ!$B$42),3,2))),"")</f>
        <v>2</v>
      </c>
      <c r="DT11" s="227">
        <f>IF(LEN(C11)&gt;0,DM11/служ!$G$41,"")</f>
        <v>0.21739130434782608</v>
      </c>
      <c r="DU11" s="227">
        <f>IF(LEN(C11)&gt;0,DN11/служ!$G$42,"")</f>
        <v>0</v>
      </c>
      <c r="DV11" s="227">
        <f>IF(LEN(C11)&gt;0,DJ11/служ!$E$41,"")</f>
        <v>0.29411764705882354</v>
      </c>
      <c r="DW11" s="227">
        <f>IF(LEN(C11)&gt;0,DK11/служ!$E$42,"")</f>
        <v>0</v>
      </c>
      <c r="DX11" s="227">
        <f>IF(LEN(C11)&gt;0,DL11/служ!$E$43,"")</f>
        <v>0</v>
      </c>
      <c r="DY11" s="93">
        <f>IF(AND(DJ11&gt;=служ!$F$41,DK11&gt;=служ!$F$42,DL11&gt;=служ!$F$43),1,0)</f>
        <v>0</v>
      </c>
    </row>
    <row r="12" spans="1:188" ht="15.75" hidden="1" customHeight="1" x14ac:dyDescent="0.2">
      <c r="A12" s="93">
        <f t="shared" si="4"/>
        <v>1</v>
      </c>
      <c r="B12" s="259">
        <v>9</v>
      </c>
      <c r="C12" s="102" t="str">
        <f>IF(ISBLANK(Список!B14),"",IF(Список!K14=0,"","_"))</f>
        <v>_</v>
      </c>
      <c r="D12" s="105">
        <f>IF(K!C61&lt;&gt;"#",IF('Часть 1'!D15="@","@",IF('Часть 1'!D15="нет","нет",IF(K!C61=0,0,1))),"")</f>
        <v>0</v>
      </c>
      <c r="E12" s="105">
        <f>IF(K!F61&lt;&gt;"#",IF('Часть 1'!G15="@","@",IF('Часть 1'!G15="нет","нет",IF(K!F61=0,0,1))),"")</f>
        <v>0</v>
      </c>
      <c r="F12" s="105">
        <f>IF(K!I61&lt;&gt;"#",IF('Часть 1'!J15="@","@",IF('Часть 1'!J15="нет","нет",IF(K!I61=0,0,1))),"")</f>
        <v>1</v>
      </c>
      <c r="G12" s="105">
        <f>IF(K!L61&lt;&gt;"#",IF('Часть 1'!M15="@","@",IF('Часть 1'!M15="нет","нет",IF(K!L61=0,0,1))),"")</f>
        <v>1</v>
      </c>
      <c r="H12" s="105">
        <f>IF(K!O61&lt;&gt;"#",IF('Часть 1'!P15="@","@",IF('Часть 1'!P15="нет","нет",IF(K!O61=0,0,1))),"")</f>
        <v>0</v>
      </c>
      <c r="I12" s="105">
        <f>IF(K!R61&lt;&gt;"#",IF('Часть 1'!S15="@","@",IF('Часть 1'!S15="нет","нет",IF(K!R61=0,0,1))),"")</f>
        <v>1</v>
      </c>
      <c r="J12" s="105">
        <f>IF(K!U61&lt;&gt;"#",IF('Часть 1'!V15="@","@",IF('Часть 1'!V15="нет","нет",IF(K!U61=0,0,1))),"")</f>
        <v>1</v>
      </c>
      <c r="K12" s="105">
        <f>IF(K!X61&lt;&gt;"#",IF('Часть 1'!Y15="@","@",IF('Часть 1'!Y15="нет","нет",IF(K!X61=0,0,1))),"")</f>
        <v>0</v>
      </c>
      <c r="L12" s="105" t="str">
        <f>IF(K!AA61&lt;&gt;"#",IF('Часть 1'!AB15="@","@",IF('Часть 1'!AB15="нет","нет",IF(K!AA61=0,0,1))),"")</f>
        <v/>
      </c>
      <c r="M12" s="105" t="str">
        <f>IF(K!AD61&lt;&gt;"#",IF('Часть 1'!AE15="@","@",IF('Часть 1'!AE15="нет","нет",IF(K!AD61=0,0,1))),"")</f>
        <v/>
      </c>
      <c r="N12" s="105" t="str">
        <f>IF(K!AG61&lt;&gt;"#",IF('Часть 1'!AH15="@","@",IF('Часть 1'!AH15="нет","нет",IF(K!AG61=0,0,1))),"")</f>
        <v/>
      </c>
      <c r="O12" s="105" t="str">
        <f>IF(K!AJ61&lt;&gt;"#",IF('Часть 1'!AK15="@","@",IF('Часть 1'!AK15="нет","нет",IF(K!AJ61=0,0,1))),"")</f>
        <v/>
      </c>
      <c r="P12" s="105" t="str">
        <f>IF(K!AM61&lt;&gt;"#",IF('Часть 1'!AN15="@","@",IF('Часть 1'!AN15="нет","нет",IF(K!AM61=0,0,1))),"")</f>
        <v/>
      </c>
      <c r="Q12" s="105" t="str">
        <f>IF(K!AP61&lt;&gt;"#",IF('Часть 1'!AQ15="@","@",IF('Часть 1'!AQ15="нет","нет",IF(K!AP61=0,0,1))),"")</f>
        <v/>
      </c>
      <c r="R12" s="105" t="str">
        <f>IF(K!AS61&lt;&gt;"#",IF('Часть 1'!AT15="@","@",IF('Часть 1'!AT15="нет","нет",IF(K!AS61=0,0,1))),"")</f>
        <v/>
      </c>
      <c r="S12" s="105" t="str">
        <f>IF(K!AV61&lt;&gt;"#",IF('Часть 1'!AW15="@","@",IF('Часть 1'!AW15="нет","нет",IF(K!AV61=0,0,1))),"")</f>
        <v/>
      </c>
      <c r="T12" s="105" t="str">
        <f>IF(K!AY61&lt;&gt;"#",IF('Часть 1'!AZ15="@","@",IF('Часть 1'!AZ15="нет","нет",IF(K!AY61=0,0,1))),"")</f>
        <v/>
      </c>
      <c r="U12" s="105" t="str">
        <f>IF(K!BB61&lt;&gt;"#",IF('Часть 1'!BC15="@","@",IF('Часть 1'!BC15="нет","нет",IF(K!BB61=0,0,1))),"")</f>
        <v/>
      </c>
      <c r="V12" s="105" t="str">
        <f>IF(K!BE61&lt;&gt;"#",IF('Часть 1'!BF15="@","@",IF('Часть 1'!BF15="нет","нет",IF(K!BE61=0,0,1))),"")</f>
        <v/>
      </c>
      <c r="W12" s="105" t="str">
        <f>IF(K!BH61&lt;&gt;"#",IF('Часть 1'!BI15="@","@",IF('Часть 1'!BI15="нет","нет",IF(K!BH61=0,0,1))),"")</f>
        <v/>
      </c>
      <c r="X12" s="105" t="str">
        <f>IF('Часть 2'!D17="","",'Часть 2'!D17)</f>
        <v>нет</v>
      </c>
      <c r="Y12" s="105" t="str">
        <f>IF('Часть 2'!E17="","",'Часть 2'!E17)</f>
        <v>нет</v>
      </c>
      <c r="Z12" s="105" t="str">
        <f>IF('Часть 2'!F17="","",'Часть 2'!F17)</f>
        <v/>
      </c>
      <c r="AA12" s="105" t="str">
        <f>IF('Часть 2'!G17="","",'Часть 2'!G17)</f>
        <v/>
      </c>
      <c r="AB12" s="105" t="str">
        <f>IF('Часть 2'!H17="","",'Часть 2'!H17)</f>
        <v/>
      </c>
      <c r="AC12" s="105" t="str">
        <f>IF('Часть 2'!I17="","",'Часть 2'!I17)</f>
        <v/>
      </c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229">
        <f t="shared" si="5"/>
        <v>4</v>
      </c>
      <c r="AS12" s="229">
        <f>IF(DO12&gt;0,"_",IF(LEN(C12)&gt;0,IF(AR12&gt;=служ!$D$35,5,IF(AR12&gt;=служ!$C$35,4,IF(AR12&gt;=служ!$B$35,3,2))),""))</f>
        <v>3</v>
      </c>
      <c r="AT12" s="230">
        <f>IF(LEN(C12)&gt;0,AR12/служ!$M$9,"")</f>
        <v>0.33333333333333331</v>
      </c>
      <c r="AU12" s="93">
        <f>Список!C14</f>
        <v>70202</v>
      </c>
      <c r="AV12" s="93">
        <f>Список!D14</f>
        <v>3</v>
      </c>
      <c r="AW12" s="93">
        <f>IF(LEN(C12)&gt;0,IF(AR12&gt;=служ!$D$35,5,IF(AR12&gt;=служ!$C$35,4,IF(AR12&gt;=служ!$B$35,3,2))),"")</f>
        <v>3</v>
      </c>
      <c r="AX12" s="93">
        <f>'Часть 1'!D15</f>
        <v>-5.88</v>
      </c>
      <c r="AY12" s="93">
        <f>'Часть 1'!F15</f>
        <v>0</v>
      </c>
      <c r="AZ12" s="93">
        <f>'Часть 1'!G15</f>
        <v>500</v>
      </c>
      <c r="BA12" s="93">
        <f>'Часть 1'!I15</f>
        <v>0</v>
      </c>
      <c r="BB12" s="93">
        <f>'Часть 1'!J15</f>
        <v>36</v>
      </c>
      <c r="BC12" s="93">
        <f>'Часть 1'!L15</f>
        <v>0</v>
      </c>
      <c r="BD12" s="93">
        <f>'Часть 1'!M15</f>
        <v>-50</v>
      </c>
      <c r="BE12" s="93">
        <f>'Часть 1'!O15</f>
        <v>0</v>
      </c>
      <c r="BF12" s="93">
        <f>'Часть 1'!P15</f>
        <v>-3.3</v>
      </c>
      <c r="BG12" s="93">
        <f>'Часть 1'!R15</f>
        <v>0</v>
      </c>
      <c r="BH12" s="93">
        <f>'Часть 1'!S15</f>
        <v>39</v>
      </c>
      <c r="BI12" s="93">
        <f>'Часть 1'!U15</f>
        <v>0</v>
      </c>
      <c r="BJ12" s="93">
        <f>'Часть 1'!V15</f>
        <v>20</v>
      </c>
      <c r="BK12" s="93">
        <f>'Часть 1'!X15</f>
        <v>0</v>
      </c>
      <c r="BL12" s="93">
        <f>'Часть 1'!Y15</f>
        <v>5</v>
      </c>
      <c r="BM12" s="93">
        <f>'Часть 1'!AA15</f>
        <v>0</v>
      </c>
      <c r="BN12" s="93">
        <f>'Часть 1'!AB15</f>
        <v>0</v>
      </c>
      <c r="BO12" s="93">
        <f>'Часть 1'!AD15</f>
        <v>0</v>
      </c>
      <c r="BP12" s="93">
        <f>'Часть 1'!AE15</f>
        <v>0</v>
      </c>
      <c r="BQ12" s="93">
        <f>'Часть 1'!AG15</f>
        <v>0</v>
      </c>
      <c r="BR12" s="93">
        <f>'Часть 1'!AH15</f>
        <v>0</v>
      </c>
      <c r="BS12" s="93">
        <f>'Часть 1'!AJ15</f>
        <v>0</v>
      </c>
      <c r="BT12" s="93">
        <f>'Часть 1'!AK15</f>
        <v>0</v>
      </c>
      <c r="BU12" s="93">
        <f>'Часть 1'!AM15</f>
        <v>0</v>
      </c>
      <c r="BV12" s="93">
        <f>'Часть 1'!AN15</f>
        <v>0</v>
      </c>
      <c r="BW12" s="93">
        <f>'Часть 1'!AP15</f>
        <v>0</v>
      </c>
      <c r="BX12" s="93">
        <f>'Часть 1'!AQ15</f>
        <v>0</v>
      </c>
      <c r="BY12" s="93">
        <f>'Часть 1'!AS15</f>
        <v>0</v>
      </c>
      <c r="BZ12" s="93">
        <f>'Часть 1'!AT15</f>
        <v>0</v>
      </c>
      <c r="CA12" s="93">
        <f>'Часть 1'!AV15</f>
        <v>0</v>
      </c>
      <c r="CB12" s="93">
        <f>'Часть 1'!AW15</f>
        <v>0</v>
      </c>
      <c r="CC12" s="93">
        <f>'Часть 1'!AY15</f>
        <v>0</v>
      </c>
      <c r="CD12" s="93">
        <f>'Часть 1'!AZ15</f>
        <v>0</v>
      </c>
      <c r="CE12" s="93">
        <f>'Часть 1'!BB15</f>
        <v>0</v>
      </c>
      <c r="CF12" s="93">
        <f>'Часть 1'!BC15</f>
        <v>0</v>
      </c>
      <c r="CG12" s="93">
        <f>'Часть 1'!BE15</f>
        <v>0</v>
      </c>
      <c r="CH12" s="93">
        <f>'Часть 1'!BF15</f>
        <v>0</v>
      </c>
      <c r="CI12" s="93">
        <f>'Часть 1'!BH15</f>
        <v>0</v>
      </c>
      <c r="CJ12" s="93">
        <f>'Часть 1'!BI15</f>
        <v>0</v>
      </c>
      <c r="CK12" s="93">
        <f>'Часть 1'!BK15</f>
        <v>0</v>
      </c>
      <c r="CL12" s="93" t="str">
        <f>'Часть 2'!D17</f>
        <v>нет</v>
      </c>
      <c r="CM12" s="93" t="str">
        <f>'Часть 2'!E17</f>
        <v>нет</v>
      </c>
      <c r="CN12" s="93">
        <f>'Часть 2'!F17</f>
        <v>0</v>
      </c>
      <c r="CO12" s="93">
        <f>'Часть 2'!G17</f>
        <v>0</v>
      </c>
      <c r="CP12" s="93">
        <f>'Часть 2'!H17</f>
        <v>0</v>
      </c>
      <c r="CQ12" s="93">
        <f>'Часть 2'!I17</f>
        <v>0</v>
      </c>
      <c r="CR12" s="93">
        <f>'Часть 2'!J17</f>
        <v>0</v>
      </c>
      <c r="CS12" s="93">
        <f>'Часть 2'!K17</f>
        <v>0</v>
      </c>
      <c r="CT12" s="93">
        <f>'Часть 2'!L17</f>
        <v>0</v>
      </c>
      <c r="CU12" s="93">
        <f>'Часть 2'!M17</f>
        <v>0</v>
      </c>
      <c r="CV12" s="93">
        <f>'Часть 2'!N17</f>
        <v>0</v>
      </c>
      <c r="CW12" s="93">
        <f>'Часть 2'!O17</f>
        <v>0</v>
      </c>
      <c r="CX12" s="93">
        <f>'Часть 2'!P17</f>
        <v>0</v>
      </c>
      <c r="CY12" s="93">
        <f>'Часть 2'!Q17</f>
        <v>0</v>
      </c>
      <c r="CZ12" s="93">
        <f>'Часть 2'!R17</f>
        <v>0</v>
      </c>
      <c r="DA12" s="93">
        <f>'Часть 2'!S17</f>
        <v>0</v>
      </c>
      <c r="DB12" s="93">
        <f>'Часть 2'!T17</f>
        <v>0</v>
      </c>
      <c r="DC12" s="93">
        <f>'Часть 2'!U17</f>
        <v>0</v>
      </c>
      <c r="DD12" s="93">
        <f>'Часть 2'!V17</f>
        <v>0</v>
      </c>
      <c r="DE12" s="93">
        <f>'Часть 2'!W17</f>
        <v>0</v>
      </c>
      <c r="DH12" s="93" t="str">
        <f t="shared" si="6"/>
        <v>7в</v>
      </c>
      <c r="DI12" s="107" t="str">
        <f t="shared" si="7"/>
        <v>v1.1</v>
      </c>
      <c r="DJ12" s="93">
        <f t="shared" si="8"/>
        <v>4</v>
      </c>
      <c r="DK12" s="93">
        <f t="shared" si="9"/>
        <v>0</v>
      </c>
      <c r="DL12" s="93">
        <f t="shared" si="10"/>
        <v>0</v>
      </c>
      <c r="DM12" s="93">
        <f t="shared" si="11"/>
        <v>4</v>
      </c>
      <c r="DN12" s="93">
        <f t="shared" si="12"/>
        <v>0</v>
      </c>
      <c r="DO12" s="93">
        <f t="shared" si="3"/>
        <v>0</v>
      </c>
      <c r="DP12" s="93">
        <f>IF(DO12&gt;0,"_",IF(LEN(C12)&gt;0,IF(AND(DY12=1,DM12&gt;=служ!$D$41),5,IF(AND(DY12=1,DM12&gt;=служ!$C$41),4,IF(AND(DY12=1,DM12&gt;=служ!$B$41),3,2))),""))</f>
        <v>2</v>
      </c>
      <c r="DQ12" s="93">
        <f>IF(DO12&gt;0,"_",IF(LEN(C12)&gt;0,IF(AND(DY12=1,DN12&gt;=служ!$D$42),5,IF(AND(DY12=1,DN12&gt;=служ!$C$42),4,IF(AND(DY12=1,DN12&gt;=служ!$B$42),3,2))),""))</f>
        <v>2</v>
      </c>
      <c r="DR12" s="93">
        <f>IF(LEN(C12)&gt;0,IF(AND(DY12=1,DM12&gt;=служ!$D$41),5,IF(AND(DY12=1,DM12&gt;=служ!$C$41),4,IF(AND(DY12=1,DM12&gt;=служ!$B$41),3,2))),"")</f>
        <v>2</v>
      </c>
      <c r="DS12" s="93">
        <f>IF(LEN(C12)&gt;0,IF(AND(DY12=1,DN12&gt;=служ!$D$42),5,IF(AND(DY12=1,DN12&gt;=служ!$C$42),4,IF(AND(DY12=1,DN12&gt;=служ!$B$42),3,2))),"")</f>
        <v>2</v>
      </c>
      <c r="DT12" s="227">
        <f>IF(LEN(C12)&gt;0,DM12/служ!$G$41,"")</f>
        <v>0.17391304347826086</v>
      </c>
      <c r="DU12" s="227">
        <f>IF(LEN(C12)&gt;0,DN12/служ!$G$42,"")</f>
        <v>0</v>
      </c>
      <c r="DV12" s="227">
        <f>IF(LEN(C12)&gt;0,DJ12/служ!$E$41,"")</f>
        <v>0.23529411764705882</v>
      </c>
      <c r="DW12" s="227">
        <f>IF(LEN(C12)&gt;0,DK12/служ!$E$42,"")</f>
        <v>0</v>
      </c>
      <c r="DX12" s="227">
        <f>IF(LEN(C12)&gt;0,DL12/служ!$E$43,"")</f>
        <v>0</v>
      </c>
      <c r="DY12" s="93">
        <f>IF(AND(DJ12&gt;=служ!$F$41,DK12&gt;=служ!$F$42,DL12&gt;=служ!$F$43),1,0)</f>
        <v>0</v>
      </c>
    </row>
    <row r="13" spans="1:188" ht="15.75" hidden="1" customHeight="1" x14ac:dyDescent="0.2">
      <c r="A13" s="93">
        <f t="shared" si="4"/>
        <v>1</v>
      </c>
      <c r="B13" s="259">
        <v>10</v>
      </c>
      <c r="C13" s="102" t="str">
        <f>IF(ISBLANK(Список!B15),"",IF(Список!K15=0,"","_"))</f>
        <v>_</v>
      </c>
      <c r="D13" s="105">
        <f>IF(K!C62&lt;&gt;"#",IF('Часть 1'!D16="@","@",IF('Часть 1'!D16="нет","нет",IF(K!C62=0,0,1))),"")</f>
        <v>1</v>
      </c>
      <c r="E13" s="105">
        <f>IF(K!F62&lt;&gt;"#",IF('Часть 1'!G16="@","@",IF('Часть 1'!G16="нет","нет",IF(K!F62=0,0,1))),"")</f>
        <v>0</v>
      </c>
      <c r="F13" s="105">
        <f>IF(K!I62&lt;&gt;"#",IF('Часть 1'!J16="@","@",IF('Часть 1'!J16="нет","нет",IF(K!I62=0,0,1))),"")</f>
        <v>1</v>
      </c>
      <c r="G13" s="105">
        <f>IF(K!L62&lt;&gt;"#",IF('Часть 1'!M16="@","@",IF('Часть 1'!M16="нет","нет",IF(K!L62=0,0,1))),"")</f>
        <v>1</v>
      </c>
      <c r="H13" s="105">
        <f>IF(K!O62&lt;&gt;"#",IF('Часть 1'!P16="@","@",IF('Часть 1'!P16="нет","нет",IF(K!O62=0,0,1))),"")</f>
        <v>0</v>
      </c>
      <c r="I13" s="105">
        <f>IF(K!R62&lt;&gt;"#",IF('Часть 1'!S16="@","@",IF('Часть 1'!S16="нет","нет",IF(K!R62=0,0,1))),"")</f>
        <v>1</v>
      </c>
      <c r="J13" s="105">
        <f>IF(K!U62&lt;&gt;"#",IF('Часть 1'!V16="@","@",IF('Часть 1'!V16="нет","нет",IF(K!U62=0,0,1))),"")</f>
        <v>0</v>
      </c>
      <c r="K13" s="105" t="str">
        <f>IF(K!X62&lt;&gt;"#",IF('Часть 1'!Y16="@","@",IF('Часть 1'!Y16="нет","нет",IF(K!X62=0,0,1))),"")</f>
        <v>нет</v>
      </c>
      <c r="L13" s="105" t="str">
        <f>IF(K!AA62&lt;&gt;"#",IF('Часть 1'!AB16="@","@",IF('Часть 1'!AB16="нет","нет",IF(K!AA62=0,0,1))),"")</f>
        <v/>
      </c>
      <c r="M13" s="105" t="str">
        <f>IF(K!AD62&lt;&gt;"#",IF('Часть 1'!AE16="@","@",IF('Часть 1'!AE16="нет","нет",IF(K!AD62=0,0,1))),"")</f>
        <v/>
      </c>
      <c r="N13" s="105" t="str">
        <f>IF(K!AG62&lt;&gt;"#",IF('Часть 1'!AH16="@","@",IF('Часть 1'!AH16="нет","нет",IF(K!AG62=0,0,1))),"")</f>
        <v/>
      </c>
      <c r="O13" s="105" t="str">
        <f>IF(K!AJ62&lt;&gt;"#",IF('Часть 1'!AK16="@","@",IF('Часть 1'!AK16="нет","нет",IF(K!AJ62=0,0,1))),"")</f>
        <v/>
      </c>
      <c r="P13" s="105" t="str">
        <f>IF(K!AM62&lt;&gt;"#",IF('Часть 1'!AN16="@","@",IF('Часть 1'!AN16="нет","нет",IF(K!AM62=0,0,1))),"")</f>
        <v/>
      </c>
      <c r="Q13" s="105" t="str">
        <f>IF(K!AP62&lt;&gt;"#",IF('Часть 1'!AQ16="@","@",IF('Часть 1'!AQ16="нет","нет",IF(K!AP62=0,0,1))),"")</f>
        <v/>
      </c>
      <c r="R13" s="105" t="str">
        <f>IF(K!AS62&lt;&gt;"#",IF('Часть 1'!AT16="@","@",IF('Часть 1'!AT16="нет","нет",IF(K!AS62=0,0,1))),"")</f>
        <v/>
      </c>
      <c r="S13" s="105" t="str">
        <f>IF(K!AV62&lt;&gt;"#",IF('Часть 1'!AW16="@","@",IF('Часть 1'!AW16="нет","нет",IF(K!AV62=0,0,1))),"")</f>
        <v/>
      </c>
      <c r="T13" s="105" t="str">
        <f>IF(K!AY62&lt;&gt;"#",IF('Часть 1'!AZ16="@","@",IF('Часть 1'!AZ16="нет","нет",IF(K!AY62=0,0,1))),"")</f>
        <v/>
      </c>
      <c r="U13" s="105" t="str">
        <f>IF(K!BB62&lt;&gt;"#",IF('Часть 1'!BC16="@","@",IF('Часть 1'!BC16="нет","нет",IF(K!BB62=0,0,1))),"")</f>
        <v/>
      </c>
      <c r="V13" s="105" t="str">
        <f>IF(K!BE62&lt;&gt;"#",IF('Часть 1'!BF16="@","@",IF('Часть 1'!BF16="нет","нет",IF(K!BE62=0,0,1))),"")</f>
        <v/>
      </c>
      <c r="W13" s="105" t="str">
        <f>IF(K!BH62&lt;&gt;"#",IF('Часть 1'!BI16="@","@",IF('Часть 1'!BI16="нет","нет",IF(K!BH62=0,0,1))),"")</f>
        <v/>
      </c>
      <c r="X13" s="105" t="str">
        <f>IF('Часть 2'!D18="","",'Часть 2'!D18)</f>
        <v>нет</v>
      </c>
      <c r="Y13" s="105" t="str">
        <f>IF('Часть 2'!E18="","",'Часть 2'!E18)</f>
        <v>нет</v>
      </c>
      <c r="Z13" s="105" t="str">
        <f>IF('Часть 2'!F18="","",'Часть 2'!F18)</f>
        <v/>
      </c>
      <c r="AA13" s="105" t="str">
        <f>IF('Часть 2'!G18="","",'Часть 2'!G18)</f>
        <v/>
      </c>
      <c r="AB13" s="105" t="str">
        <f>IF('Часть 2'!H18="","",'Часть 2'!H18)</f>
        <v/>
      </c>
      <c r="AC13" s="105" t="str">
        <f>IF('Часть 2'!I18="","",'Часть 2'!I18)</f>
        <v/>
      </c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229">
        <f t="shared" si="5"/>
        <v>4</v>
      </c>
      <c r="AS13" s="229">
        <f>IF(DO13&gt;0,"_",IF(LEN(C13)&gt;0,IF(AR13&gt;=служ!$D$35,5,IF(AR13&gt;=служ!$C$35,4,IF(AR13&gt;=служ!$B$35,3,2))),""))</f>
        <v>3</v>
      </c>
      <c r="AT13" s="230">
        <f>IF(LEN(C13)&gt;0,AR13/служ!$M$9,"")</f>
        <v>0.33333333333333331</v>
      </c>
      <c r="AU13" s="93">
        <f>Список!C15</f>
        <v>70201</v>
      </c>
      <c r="AV13" s="93">
        <f>Список!D15</f>
        <v>3</v>
      </c>
      <c r="AW13" s="93">
        <f>IF(LEN(C13)&gt;0,IF(AR13&gt;=служ!$D$35,5,IF(AR13&gt;=служ!$C$35,4,IF(AR13&gt;=служ!$B$35,3,2))),"")</f>
        <v>3</v>
      </c>
      <c r="AX13" s="93">
        <f>'Часть 1'!D16</f>
        <v>-5.55</v>
      </c>
      <c r="AY13" s="93">
        <f>'Часть 1'!F16</f>
        <v>0</v>
      </c>
      <c r="AZ13" s="93">
        <f>'Часть 1'!G16</f>
        <v>220</v>
      </c>
      <c r="BA13" s="93">
        <f>'Часть 1'!I16</f>
        <v>0</v>
      </c>
      <c r="BB13" s="93">
        <f>'Часть 1'!J16</f>
        <v>42</v>
      </c>
      <c r="BC13" s="93">
        <f>'Часть 1'!L16</f>
        <v>0</v>
      </c>
      <c r="BD13" s="93">
        <f>'Часть 1'!M16</f>
        <v>-100</v>
      </c>
      <c r="BE13" s="93">
        <f>'Часть 1'!O16</f>
        <v>0</v>
      </c>
      <c r="BF13" s="93">
        <f>'Часть 1'!P16</f>
        <v>-17.7</v>
      </c>
      <c r="BG13" s="93">
        <f>'Часть 1'!R16</f>
        <v>0</v>
      </c>
      <c r="BH13" s="93">
        <f>'Часть 1'!S16</f>
        <v>41</v>
      </c>
      <c r="BI13" s="93">
        <f>'Часть 1'!U16</f>
        <v>0</v>
      </c>
      <c r="BJ13" s="93">
        <f>'Часть 1'!V16</f>
        <v>1000</v>
      </c>
      <c r="BK13" s="93">
        <f>'Часть 1'!X16</f>
        <v>0</v>
      </c>
      <c r="BL13" s="93" t="str">
        <f>'Часть 1'!Y16</f>
        <v>нет</v>
      </c>
      <c r="BM13" s="93">
        <f>'Часть 1'!AA16</f>
        <v>0</v>
      </c>
      <c r="BN13" s="93">
        <f>'Часть 1'!AB16</f>
        <v>0</v>
      </c>
      <c r="BO13" s="93">
        <f>'Часть 1'!AD16</f>
        <v>0</v>
      </c>
      <c r="BP13" s="93">
        <f>'Часть 1'!AE16</f>
        <v>0</v>
      </c>
      <c r="BQ13" s="93">
        <f>'Часть 1'!AG16</f>
        <v>0</v>
      </c>
      <c r="BR13" s="93">
        <f>'Часть 1'!AH16</f>
        <v>0</v>
      </c>
      <c r="BS13" s="93">
        <f>'Часть 1'!AJ16</f>
        <v>0</v>
      </c>
      <c r="BT13" s="93">
        <f>'Часть 1'!AK16</f>
        <v>0</v>
      </c>
      <c r="BU13" s="93">
        <f>'Часть 1'!AM16</f>
        <v>0</v>
      </c>
      <c r="BV13" s="93">
        <f>'Часть 1'!AN16</f>
        <v>0</v>
      </c>
      <c r="BW13" s="93">
        <f>'Часть 1'!AP16</f>
        <v>0</v>
      </c>
      <c r="BX13" s="93">
        <f>'Часть 1'!AQ16</f>
        <v>0</v>
      </c>
      <c r="BY13" s="93">
        <f>'Часть 1'!AS16</f>
        <v>0</v>
      </c>
      <c r="BZ13" s="93">
        <f>'Часть 1'!AT16</f>
        <v>0</v>
      </c>
      <c r="CA13" s="93">
        <f>'Часть 1'!AV16</f>
        <v>0</v>
      </c>
      <c r="CB13" s="93">
        <f>'Часть 1'!AW16</f>
        <v>0</v>
      </c>
      <c r="CC13" s="93">
        <f>'Часть 1'!AY16</f>
        <v>0</v>
      </c>
      <c r="CD13" s="93">
        <f>'Часть 1'!AZ16</f>
        <v>0</v>
      </c>
      <c r="CE13" s="93">
        <f>'Часть 1'!BB16</f>
        <v>0</v>
      </c>
      <c r="CF13" s="93">
        <f>'Часть 1'!BC16</f>
        <v>0</v>
      </c>
      <c r="CG13" s="93">
        <f>'Часть 1'!BE16</f>
        <v>0</v>
      </c>
      <c r="CH13" s="93">
        <f>'Часть 1'!BF16</f>
        <v>0</v>
      </c>
      <c r="CI13" s="93">
        <f>'Часть 1'!BH16</f>
        <v>0</v>
      </c>
      <c r="CJ13" s="93">
        <f>'Часть 1'!BI16</f>
        <v>0</v>
      </c>
      <c r="CK13" s="93">
        <f>'Часть 1'!BK16</f>
        <v>0</v>
      </c>
      <c r="CL13" s="93" t="str">
        <f>'Часть 2'!D18</f>
        <v>нет</v>
      </c>
      <c r="CM13" s="93" t="str">
        <f>'Часть 2'!E18</f>
        <v>нет</v>
      </c>
      <c r="CN13" s="93">
        <f>'Часть 2'!F18</f>
        <v>0</v>
      </c>
      <c r="CO13" s="93">
        <f>'Часть 2'!G18</f>
        <v>0</v>
      </c>
      <c r="CP13" s="93">
        <f>'Часть 2'!H18</f>
        <v>0</v>
      </c>
      <c r="CQ13" s="93">
        <f>'Часть 2'!I18</f>
        <v>0</v>
      </c>
      <c r="CR13" s="93">
        <f>'Часть 2'!J18</f>
        <v>0</v>
      </c>
      <c r="CS13" s="93">
        <f>'Часть 2'!K18</f>
        <v>0</v>
      </c>
      <c r="CT13" s="93">
        <f>'Часть 2'!L18</f>
        <v>0</v>
      </c>
      <c r="CU13" s="93">
        <f>'Часть 2'!M18</f>
        <v>0</v>
      </c>
      <c r="CV13" s="93">
        <f>'Часть 2'!N18</f>
        <v>0</v>
      </c>
      <c r="CW13" s="93">
        <f>'Часть 2'!O18</f>
        <v>0</v>
      </c>
      <c r="CX13" s="93">
        <f>'Часть 2'!P18</f>
        <v>0</v>
      </c>
      <c r="CY13" s="93">
        <f>'Часть 2'!Q18</f>
        <v>0</v>
      </c>
      <c r="CZ13" s="93">
        <f>'Часть 2'!R18</f>
        <v>0</v>
      </c>
      <c r="DA13" s="93">
        <f>'Часть 2'!S18</f>
        <v>0</v>
      </c>
      <c r="DB13" s="93">
        <f>'Часть 2'!T18</f>
        <v>0</v>
      </c>
      <c r="DC13" s="93">
        <f>'Часть 2'!U18</f>
        <v>0</v>
      </c>
      <c r="DD13" s="93">
        <f>'Часть 2'!V18</f>
        <v>0</v>
      </c>
      <c r="DE13" s="93">
        <f>'Часть 2'!W18</f>
        <v>0</v>
      </c>
      <c r="DH13" s="93" t="str">
        <f t="shared" si="6"/>
        <v>7в</v>
      </c>
      <c r="DI13" s="107" t="str">
        <f t="shared" si="7"/>
        <v>v1.1</v>
      </c>
      <c r="DJ13" s="93">
        <f t="shared" si="8"/>
        <v>4</v>
      </c>
      <c r="DK13" s="93">
        <f t="shared" si="9"/>
        <v>0</v>
      </c>
      <c r="DL13" s="93">
        <f t="shared" si="10"/>
        <v>0</v>
      </c>
      <c r="DM13" s="93">
        <f t="shared" si="11"/>
        <v>4</v>
      </c>
      <c r="DN13" s="93">
        <f t="shared" si="12"/>
        <v>0</v>
      </c>
      <c r="DO13" s="93">
        <f t="shared" si="3"/>
        <v>0</v>
      </c>
      <c r="DP13" s="93">
        <f>IF(DO13&gt;0,"_",IF(LEN(C13)&gt;0,IF(AND(DY13=1,DM13&gt;=служ!$D$41),5,IF(AND(DY13=1,DM13&gt;=служ!$C$41),4,IF(AND(DY13=1,DM13&gt;=служ!$B$41),3,2))),""))</f>
        <v>2</v>
      </c>
      <c r="DQ13" s="93">
        <f>IF(DO13&gt;0,"_",IF(LEN(C13)&gt;0,IF(AND(DY13=1,DN13&gt;=служ!$D$42),5,IF(AND(DY13=1,DN13&gt;=служ!$C$42),4,IF(AND(DY13=1,DN13&gt;=служ!$B$42),3,2))),""))</f>
        <v>2</v>
      </c>
      <c r="DR13" s="93">
        <f>IF(LEN(C13)&gt;0,IF(AND(DY13=1,DM13&gt;=служ!$D$41),5,IF(AND(DY13=1,DM13&gt;=служ!$C$41),4,IF(AND(DY13=1,DM13&gt;=служ!$B$41),3,2))),"")</f>
        <v>2</v>
      </c>
      <c r="DS13" s="93">
        <f>IF(LEN(C13)&gt;0,IF(AND(DY13=1,DN13&gt;=служ!$D$42),5,IF(AND(DY13=1,DN13&gt;=служ!$C$42),4,IF(AND(DY13=1,DN13&gt;=служ!$B$42),3,2))),"")</f>
        <v>2</v>
      </c>
      <c r="DT13" s="227">
        <f>IF(LEN(C13)&gt;0,DM13/служ!$G$41,"")</f>
        <v>0.17391304347826086</v>
      </c>
      <c r="DU13" s="227">
        <f>IF(LEN(C13)&gt;0,DN13/служ!$G$42,"")</f>
        <v>0</v>
      </c>
      <c r="DV13" s="227">
        <f>IF(LEN(C13)&gt;0,DJ13/служ!$E$41,"")</f>
        <v>0.23529411764705882</v>
      </c>
      <c r="DW13" s="227">
        <f>IF(LEN(C13)&gt;0,DK13/служ!$E$42,"")</f>
        <v>0</v>
      </c>
      <c r="DX13" s="227">
        <f>IF(LEN(C13)&gt;0,DL13/служ!$E$43,"")</f>
        <v>0</v>
      </c>
      <c r="DY13" s="93">
        <f>IF(AND(DJ13&gt;=служ!$F$41,DK13&gt;=служ!$F$42,DL13&gt;=служ!$F$43),1,0)</f>
        <v>0</v>
      </c>
    </row>
    <row r="14" spans="1:188" ht="15.75" hidden="1" customHeight="1" x14ac:dyDescent="0.2">
      <c r="A14" s="93">
        <f t="shared" si="4"/>
        <v>1</v>
      </c>
      <c r="B14" s="259">
        <v>11</v>
      </c>
      <c r="C14" s="102" t="str">
        <f>IF(ISBLANK(Список!B16),"",IF(Список!K16=0,"","_"))</f>
        <v>_</v>
      </c>
      <c r="D14" s="105">
        <f>IF(K!C63&lt;&gt;"#",IF('Часть 1'!D17="@","@",IF('Часть 1'!D17="нет","нет",IF(K!C63=0,0,1))),"")</f>
        <v>0</v>
      </c>
      <c r="E14" s="105">
        <f>IF(K!F63&lt;&gt;"#",IF('Часть 1'!G17="@","@",IF('Часть 1'!G17="нет","нет",IF(K!F63=0,0,1))),"")</f>
        <v>1</v>
      </c>
      <c r="F14" s="105">
        <f>IF(K!I63&lt;&gt;"#",IF('Часть 1'!J17="@","@",IF('Часть 1'!J17="нет","нет",IF(K!I63=0,0,1))),"")</f>
        <v>1</v>
      </c>
      <c r="G14" s="105">
        <f>IF(K!L63&lt;&gt;"#",IF('Часть 1'!M17="@","@",IF('Часть 1'!M17="нет","нет",IF(K!L63=0,0,1))),"")</f>
        <v>1</v>
      </c>
      <c r="H14" s="105">
        <f>IF(K!O63&lt;&gt;"#",IF('Часть 1'!P17="@","@",IF('Часть 1'!P17="нет","нет",IF(K!O63=0,0,1))),"")</f>
        <v>0</v>
      </c>
      <c r="I14" s="105">
        <f>IF(K!R63&lt;&gt;"#",IF('Часть 1'!S17="@","@",IF('Часть 1'!S17="нет","нет",IF(K!R63=0,0,1))),"")</f>
        <v>1</v>
      </c>
      <c r="J14" s="105" t="str">
        <f>IF(K!U63&lt;&gt;"#",IF('Часть 1'!V17="@","@",IF('Часть 1'!V17="нет","нет",IF(K!U63=0,0,1))),"")</f>
        <v>нет</v>
      </c>
      <c r="K14" s="105" t="str">
        <f>IF(K!X63&lt;&gt;"#",IF('Часть 1'!Y17="@","@",IF('Часть 1'!Y17="нет","нет",IF(K!X63=0,0,1))),"")</f>
        <v>нет</v>
      </c>
      <c r="L14" s="105" t="str">
        <f>IF(K!AA63&lt;&gt;"#",IF('Часть 1'!AB17="@","@",IF('Часть 1'!AB17="нет","нет",IF(K!AA63=0,0,1))),"")</f>
        <v/>
      </c>
      <c r="M14" s="105" t="str">
        <f>IF(K!AD63&lt;&gt;"#",IF('Часть 1'!AE17="@","@",IF('Часть 1'!AE17="нет","нет",IF(K!AD63=0,0,1))),"")</f>
        <v/>
      </c>
      <c r="N14" s="105" t="str">
        <f>IF(K!AG63&lt;&gt;"#",IF('Часть 1'!AH17="@","@",IF('Часть 1'!AH17="нет","нет",IF(K!AG63=0,0,1))),"")</f>
        <v/>
      </c>
      <c r="O14" s="105" t="str">
        <f>IF(K!AJ63&lt;&gt;"#",IF('Часть 1'!AK17="@","@",IF('Часть 1'!AK17="нет","нет",IF(K!AJ63=0,0,1))),"")</f>
        <v/>
      </c>
      <c r="P14" s="105" t="str">
        <f>IF(K!AM63&lt;&gt;"#",IF('Часть 1'!AN17="@","@",IF('Часть 1'!AN17="нет","нет",IF(K!AM63=0,0,1))),"")</f>
        <v/>
      </c>
      <c r="Q14" s="105" t="str">
        <f>IF(K!AP63&lt;&gt;"#",IF('Часть 1'!AQ17="@","@",IF('Часть 1'!AQ17="нет","нет",IF(K!AP63=0,0,1))),"")</f>
        <v/>
      </c>
      <c r="R14" s="105" t="str">
        <f>IF(K!AS63&lt;&gt;"#",IF('Часть 1'!AT17="@","@",IF('Часть 1'!AT17="нет","нет",IF(K!AS63=0,0,1))),"")</f>
        <v/>
      </c>
      <c r="S14" s="105" t="str">
        <f>IF(K!AV63&lt;&gt;"#",IF('Часть 1'!AW17="@","@",IF('Часть 1'!AW17="нет","нет",IF(K!AV63=0,0,1))),"")</f>
        <v/>
      </c>
      <c r="T14" s="105" t="str">
        <f>IF(K!AY63&lt;&gt;"#",IF('Часть 1'!AZ17="@","@",IF('Часть 1'!AZ17="нет","нет",IF(K!AY63=0,0,1))),"")</f>
        <v/>
      </c>
      <c r="U14" s="105" t="str">
        <f>IF(K!BB63&lt;&gt;"#",IF('Часть 1'!BC17="@","@",IF('Часть 1'!BC17="нет","нет",IF(K!BB63=0,0,1))),"")</f>
        <v/>
      </c>
      <c r="V14" s="105" t="str">
        <f>IF(K!BE63&lt;&gt;"#",IF('Часть 1'!BF17="@","@",IF('Часть 1'!BF17="нет","нет",IF(K!BE63=0,0,1))),"")</f>
        <v/>
      </c>
      <c r="W14" s="105" t="str">
        <f>IF(K!BH63&lt;&gt;"#",IF('Часть 1'!BI17="@","@",IF('Часть 1'!BI17="нет","нет",IF(K!BH63=0,0,1))),"")</f>
        <v/>
      </c>
      <c r="X14" s="105" t="str">
        <f>IF('Часть 2'!D19="","",'Часть 2'!D19)</f>
        <v>нет</v>
      </c>
      <c r="Y14" s="105" t="str">
        <f>IF('Часть 2'!E19="","",'Часть 2'!E19)</f>
        <v>нет</v>
      </c>
      <c r="Z14" s="105" t="str">
        <f>IF('Часть 2'!F19="","",'Часть 2'!F19)</f>
        <v/>
      </c>
      <c r="AA14" s="105" t="str">
        <f>IF('Часть 2'!G19="","",'Часть 2'!G19)</f>
        <v/>
      </c>
      <c r="AB14" s="105" t="str">
        <f>IF('Часть 2'!H19="","",'Часть 2'!H19)</f>
        <v/>
      </c>
      <c r="AC14" s="105" t="str">
        <f>IF('Часть 2'!I19="","",'Часть 2'!I19)</f>
        <v/>
      </c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229">
        <f t="shared" si="5"/>
        <v>4</v>
      </c>
      <c r="AS14" s="229">
        <f>IF(DO14&gt;0,"_",IF(LEN(C14)&gt;0,IF(AR14&gt;=служ!$D$35,5,IF(AR14&gt;=служ!$C$35,4,IF(AR14&gt;=служ!$B$35,3,2))),""))</f>
        <v>3</v>
      </c>
      <c r="AT14" s="230">
        <f>IF(LEN(C14)&gt;0,AR14/служ!$M$9,"")</f>
        <v>0.33333333333333331</v>
      </c>
      <c r="AU14" s="93">
        <f>Список!C16</f>
        <v>70201</v>
      </c>
      <c r="AV14" s="93">
        <f>Список!D16</f>
        <v>3</v>
      </c>
      <c r="AW14" s="93">
        <f>IF(LEN(C14)&gt;0,IF(AR14&gt;=служ!$D$35,5,IF(AR14&gt;=служ!$C$35,4,IF(AR14&gt;=служ!$B$35,3,2))),"")</f>
        <v>3</v>
      </c>
      <c r="AX14" s="93">
        <f>'Часть 1'!D17</f>
        <v>14.05</v>
      </c>
      <c r="AY14" s="93">
        <f>'Часть 1'!F17</f>
        <v>0</v>
      </c>
      <c r="AZ14" s="93">
        <f>'Часть 1'!G17</f>
        <v>615</v>
      </c>
      <c r="BA14" s="93">
        <f>'Часть 1'!I17</f>
        <v>0</v>
      </c>
      <c r="BB14" s="93">
        <f>'Часть 1'!J17</f>
        <v>42</v>
      </c>
      <c r="BC14" s="93">
        <f>'Часть 1'!L17</f>
        <v>0</v>
      </c>
      <c r="BD14" s="93">
        <f>'Часть 1'!M17</f>
        <v>-100</v>
      </c>
      <c r="BE14" s="93">
        <f>'Часть 1'!O17</f>
        <v>0</v>
      </c>
      <c r="BF14" s="93">
        <f>'Часть 1'!P17</f>
        <v>13.9</v>
      </c>
      <c r="BG14" s="93">
        <f>'Часть 1'!R17</f>
        <v>0</v>
      </c>
      <c r="BH14" s="93">
        <f>'Часть 1'!S17</f>
        <v>41</v>
      </c>
      <c r="BI14" s="93">
        <f>'Часть 1'!U17</f>
        <v>0</v>
      </c>
      <c r="BJ14" s="93" t="str">
        <f>'Часть 1'!V17</f>
        <v>нет</v>
      </c>
      <c r="BK14" s="93">
        <f>'Часть 1'!X17</f>
        <v>0</v>
      </c>
      <c r="BL14" s="93" t="str">
        <f>'Часть 1'!Y17</f>
        <v>нет</v>
      </c>
      <c r="BM14" s="93">
        <f>'Часть 1'!AA17</f>
        <v>0</v>
      </c>
      <c r="BN14" s="93">
        <f>'Часть 1'!AB17</f>
        <v>0</v>
      </c>
      <c r="BO14" s="93">
        <f>'Часть 1'!AD17</f>
        <v>0</v>
      </c>
      <c r="BP14" s="93">
        <f>'Часть 1'!AE17</f>
        <v>0</v>
      </c>
      <c r="BQ14" s="93">
        <f>'Часть 1'!AG17</f>
        <v>0</v>
      </c>
      <c r="BR14" s="93">
        <f>'Часть 1'!AH17</f>
        <v>0</v>
      </c>
      <c r="BS14" s="93">
        <f>'Часть 1'!AJ17</f>
        <v>0</v>
      </c>
      <c r="BT14" s="93">
        <f>'Часть 1'!AK17</f>
        <v>0</v>
      </c>
      <c r="BU14" s="93">
        <f>'Часть 1'!AM17</f>
        <v>0</v>
      </c>
      <c r="BV14" s="93">
        <f>'Часть 1'!AN17</f>
        <v>0</v>
      </c>
      <c r="BW14" s="93">
        <f>'Часть 1'!AP17</f>
        <v>0</v>
      </c>
      <c r="BX14" s="93">
        <f>'Часть 1'!AQ17</f>
        <v>0</v>
      </c>
      <c r="BY14" s="93">
        <f>'Часть 1'!AS17</f>
        <v>0</v>
      </c>
      <c r="BZ14" s="93">
        <f>'Часть 1'!AT17</f>
        <v>0</v>
      </c>
      <c r="CA14" s="93">
        <f>'Часть 1'!AV17</f>
        <v>0</v>
      </c>
      <c r="CB14" s="93">
        <f>'Часть 1'!AW17</f>
        <v>0</v>
      </c>
      <c r="CC14" s="93">
        <f>'Часть 1'!AY17</f>
        <v>0</v>
      </c>
      <c r="CD14" s="93">
        <f>'Часть 1'!AZ17</f>
        <v>0</v>
      </c>
      <c r="CE14" s="93">
        <f>'Часть 1'!BB17</f>
        <v>0</v>
      </c>
      <c r="CF14" s="93">
        <f>'Часть 1'!BC17</f>
        <v>0</v>
      </c>
      <c r="CG14" s="93">
        <f>'Часть 1'!BE17</f>
        <v>0</v>
      </c>
      <c r="CH14" s="93">
        <f>'Часть 1'!BF17</f>
        <v>0</v>
      </c>
      <c r="CI14" s="93">
        <f>'Часть 1'!BH17</f>
        <v>0</v>
      </c>
      <c r="CJ14" s="93">
        <f>'Часть 1'!BI17</f>
        <v>0</v>
      </c>
      <c r="CK14" s="93">
        <f>'Часть 1'!BK17</f>
        <v>0</v>
      </c>
      <c r="CL14" s="93" t="str">
        <f>'Часть 2'!D19</f>
        <v>нет</v>
      </c>
      <c r="CM14" s="93" t="str">
        <f>'Часть 2'!E19</f>
        <v>нет</v>
      </c>
      <c r="CN14" s="93">
        <f>'Часть 2'!F19</f>
        <v>0</v>
      </c>
      <c r="CO14" s="93">
        <f>'Часть 2'!G19</f>
        <v>0</v>
      </c>
      <c r="CP14" s="93">
        <f>'Часть 2'!H19</f>
        <v>0</v>
      </c>
      <c r="CQ14" s="93">
        <f>'Часть 2'!I19</f>
        <v>0</v>
      </c>
      <c r="CR14" s="93">
        <f>'Часть 2'!J19</f>
        <v>0</v>
      </c>
      <c r="CS14" s="93">
        <f>'Часть 2'!K19</f>
        <v>0</v>
      </c>
      <c r="CT14" s="93">
        <f>'Часть 2'!L19</f>
        <v>0</v>
      </c>
      <c r="CU14" s="93">
        <f>'Часть 2'!M19</f>
        <v>0</v>
      </c>
      <c r="CV14" s="93">
        <f>'Часть 2'!N19</f>
        <v>0</v>
      </c>
      <c r="CW14" s="93">
        <f>'Часть 2'!O19</f>
        <v>0</v>
      </c>
      <c r="CX14" s="93">
        <f>'Часть 2'!P19</f>
        <v>0</v>
      </c>
      <c r="CY14" s="93">
        <f>'Часть 2'!Q19</f>
        <v>0</v>
      </c>
      <c r="CZ14" s="93">
        <f>'Часть 2'!R19</f>
        <v>0</v>
      </c>
      <c r="DA14" s="93">
        <f>'Часть 2'!S19</f>
        <v>0</v>
      </c>
      <c r="DB14" s="93">
        <f>'Часть 2'!T19</f>
        <v>0</v>
      </c>
      <c r="DC14" s="93">
        <f>'Часть 2'!U19</f>
        <v>0</v>
      </c>
      <c r="DD14" s="93">
        <f>'Часть 2'!V19</f>
        <v>0</v>
      </c>
      <c r="DE14" s="93">
        <f>'Часть 2'!W19</f>
        <v>0</v>
      </c>
      <c r="DH14" s="93" t="str">
        <f t="shared" si="6"/>
        <v>7в</v>
      </c>
      <c r="DI14" s="107" t="str">
        <f t="shared" si="7"/>
        <v>v1.1</v>
      </c>
      <c r="DJ14" s="93">
        <f t="shared" si="8"/>
        <v>4</v>
      </c>
      <c r="DK14" s="93">
        <f t="shared" si="9"/>
        <v>0</v>
      </c>
      <c r="DL14" s="93">
        <f t="shared" si="10"/>
        <v>0</v>
      </c>
      <c r="DM14" s="93">
        <f t="shared" si="11"/>
        <v>4</v>
      </c>
      <c r="DN14" s="93">
        <f t="shared" si="12"/>
        <v>0</v>
      </c>
      <c r="DO14" s="93">
        <f t="shared" si="3"/>
        <v>0</v>
      </c>
      <c r="DP14" s="93">
        <f>IF(DO14&gt;0,"_",IF(LEN(C14)&gt;0,IF(AND(DY14=1,DM14&gt;=служ!$D$41),5,IF(AND(DY14=1,DM14&gt;=служ!$C$41),4,IF(AND(DY14=1,DM14&gt;=служ!$B$41),3,2))),""))</f>
        <v>2</v>
      </c>
      <c r="DQ14" s="93">
        <f>IF(DO14&gt;0,"_",IF(LEN(C14)&gt;0,IF(AND(DY14=1,DN14&gt;=служ!$D$42),5,IF(AND(DY14=1,DN14&gt;=служ!$C$42),4,IF(AND(DY14=1,DN14&gt;=служ!$B$42),3,2))),""))</f>
        <v>2</v>
      </c>
      <c r="DR14" s="93">
        <f>IF(LEN(C14)&gt;0,IF(AND(DY14=1,DM14&gt;=служ!$D$41),5,IF(AND(DY14=1,DM14&gt;=служ!$C$41),4,IF(AND(DY14=1,DM14&gt;=служ!$B$41),3,2))),"")</f>
        <v>2</v>
      </c>
      <c r="DS14" s="93">
        <f>IF(LEN(C14)&gt;0,IF(AND(DY14=1,DN14&gt;=служ!$D$42),5,IF(AND(DY14=1,DN14&gt;=служ!$C$42),4,IF(AND(DY14=1,DN14&gt;=служ!$B$42),3,2))),"")</f>
        <v>2</v>
      </c>
      <c r="DT14" s="227">
        <f>IF(LEN(C14)&gt;0,DM14/служ!$G$41,"")</f>
        <v>0.17391304347826086</v>
      </c>
      <c r="DU14" s="227">
        <f>IF(LEN(C14)&gt;0,DN14/служ!$G$42,"")</f>
        <v>0</v>
      </c>
      <c r="DV14" s="227">
        <f>IF(LEN(C14)&gt;0,DJ14/служ!$E$41,"")</f>
        <v>0.23529411764705882</v>
      </c>
      <c r="DW14" s="227">
        <f>IF(LEN(C14)&gt;0,DK14/служ!$E$42,"")</f>
        <v>0</v>
      </c>
      <c r="DX14" s="227">
        <f>IF(LEN(C14)&gt;0,DL14/служ!$E$43,"")</f>
        <v>0</v>
      </c>
      <c r="DY14" s="93">
        <f>IF(AND(DJ14&gt;=служ!$F$41,DK14&gt;=служ!$F$42,DL14&gt;=служ!$F$43),1,0)</f>
        <v>0</v>
      </c>
    </row>
    <row r="15" spans="1:188" ht="15.75" hidden="1" customHeight="1" x14ac:dyDescent="0.2">
      <c r="A15" s="93">
        <f t="shared" si="4"/>
        <v>1</v>
      </c>
      <c r="B15" s="259">
        <v>12</v>
      </c>
      <c r="C15" s="102" t="str">
        <f>IF(ISBLANK(Список!B17),"",IF(Список!K17=0,"","_"))</f>
        <v>_</v>
      </c>
      <c r="D15" s="105">
        <f>IF(K!C64&lt;&gt;"#",IF('Часть 1'!D18="@","@",IF('Часть 1'!D18="нет","нет",IF(K!C64=0,0,1))),"")</f>
        <v>0</v>
      </c>
      <c r="E15" s="105">
        <f>IF(K!F64&lt;&gt;"#",IF('Часть 1'!G18="@","@",IF('Часть 1'!G18="нет","нет",IF(K!F64=0,0,1))),"")</f>
        <v>1</v>
      </c>
      <c r="F15" s="105" t="str">
        <f>IF(K!I64&lt;&gt;"#",IF('Часть 1'!J18="@","@",IF('Часть 1'!J18="нет","нет",IF(K!I64=0,0,1))),"")</f>
        <v>нет</v>
      </c>
      <c r="G15" s="105">
        <f>IF(K!L64&lt;&gt;"#",IF('Часть 1'!M18="@","@",IF('Часть 1'!M18="нет","нет",IF(K!L64=0,0,1))),"")</f>
        <v>1</v>
      </c>
      <c r="H15" s="105">
        <f>IF(K!O64&lt;&gt;"#",IF('Часть 1'!P18="@","@",IF('Часть 1'!P18="нет","нет",IF(K!O64=0,0,1))),"")</f>
        <v>1</v>
      </c>
      <c r="I15" s="105">
        <f>IF(K!R64&lt;&gt;"#",IF('Часть 1'!S18="@","@",IF('Часть 1'!S18="нет","нет",IF(K!R64=0,0,1))),"")</f>
        <v>1</v>
      </c>
      <c r="J15" s="105">
        <f>IF(K!U64&lt;&gt;"#",IF('Часть 1'!V18="@","@",IF('Часть 1'!V18="нет","нет",IF(K!U64=0,0,1))),"")</f>
        <v>0</v>
      </c>
      <c r="K15" s="105">
        <f>IF(K!X64&lt;&gt;"#",IF('Часть 1'!Y18="@","@",IF('Часть 1'!Y18="нет","нет",IF(K!X64=0,0,1))),"")</f>
        <v>0</v>
      </c>
      <c r="L15" s="105" t="str">
        <f>IF(K!AA64&lt;&gt;"#",IF('Часть 1'!AB18="@","@",IF('Часть 1'!AB18="нет","нет",IF(K!AA64=0,0,1))),"")</f>
        <v/>
      </c>
      <c r="M15" s="105" t="str">
        <f>IF(K!AD64&lt;&gt;"#",IF('Часть 1'!AE18="@","@",IF('Часть 1'!AE18="нет","нет",IF(K!AD64=0,0,1))),"")</f>
        <v/>
      </c>
      <c r="N15" s="105" t="str">
        <f>IF(K!AG64&lt;&gt;"#",IF('Часть 1'!AH18="@","@",IF('Часть 1'!AH18="нет","нет",IF(K!AG64=0,0,1))),"")</f>
        <v/>
      </c>
      <c r="O15" s="105" t="str">
        <f>IF(K!AJ64&lt;&gt;"#",IF('Часть 1'!AK18="@","@",IF('Часть 1'!AK18="нет","нет",IF(K!AJ64=0,0,1))),"")</f>
        <v/>
      </c>
      <c r="P15" s="105" t="str">
        <f>IF(K!AM64&lt;&gt;"#",IF('Часть 1'!AN18="@","@",IF('Часть 1'!AN18="нет","нет",IF(K!AM64=0,0,1))),"")</f>
        <v/>
      </c>
      <c r="Q15" s="105" t="str">
        <f>IF(K!AP64&lt;&gt;"#",IF('Часть 1'!AQ18="@","@",IF('Часть 1'!AQ18="нет","нет",IF(K!AP64=0,0,1))),"")</f>
        <v/>
      </c>
      <c r="R15" s="105" t="str">
        <f>IF(K!AS64&lt;&gt;"#",IF('Часть 1'!AT18="@","@",IF('Часть 1'!AT18="нет","нет",IF(K!AS64=0,0,1))),"")</f>
        <v/>
      </c>
      <c r="S15" s="105" t="str">
        <f>IF(K!AV64&lt;&gt;"#",IF('Часть 1'!AW18="@","@",IF('Часть 1'!AW18="нет","нет",IF(K!AV64=0,0,1))),"")</f>
        <v/>
      </c>
      <c r="T15" s="105" t="str">
        <f>IF(K!AY64&lt;&gt;"#",IF('Часть 1'!AZ18="@","@",IF('Часть 1'!AZ18="нет","нет",IF(K!AY64=0,0,1))),"")</f>
        <v/>
      </c>
      <c r="U15" s="105" t="str">
        <f>IF(K!BB64&lt;&gt;"#",IF('Часть 1'!BC18="@","@",IF('Часть 1'!BC18="нет","нет",IF(K!BB64=0,0,1))),"")</f>
        <v/>
      </c>
      <c r="V15" s="105" t="str">
        <f>IF(K!BE64&lt;&gt;"#",IF('Часть 1'!BF18="@","@",IF('Часть 1'!BF18="нет","нет",IF(K!BE64=0,0,1))),"")</f>
        <v/>
      </c>
      <c r="W15" s="105" t="str">
        <f>IF(K!BH64&lt;&gt;"#",IF('Часть 1'!BI18="@","@",IF('Часть 1'!BI18="нет","нет",IF(K!BH64=0,0,1))),"")</f>
        <v/>
      </c>
      <c r="X15" s="105" t="str">
        <f>IF('Часть 2'!D20="","",'Часть 2'!D20)</f>
        <v>нет</v>
      </c>
      <c r="Y15" s="105" t="str">
        <f>IF('Часть 2'!E20="","",'Часть 2'!E20)</f>
        <v>нет</v>
      </c>
      <c r="Z15" s="105" t="str">
        <f>IF('Часть 2'!F20="","",'Часть 2'!F20)</f>
        <v/>
      </c>
      <c r="AA15" s="105" t="str">
        <f>IF('Часть 2'!G20="","",'Часть 2'!G20)</f>
        <v/>
      </c>
      <c r="AB15" s="105" t="str">
        <f>IF('Часть 2'!H20="","",'Часть 2'!H20)</f>
        <v/>
      </c>
      <c r="AC15" s="105" t="str">
        <f>IF('Часть 2'!I20="","",'Часть 2'!I20)</f>
        <v/>
      </c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229">
        <f t="shared" si="5"/>
        <v>4</v>
      </c>
      <c r="AS15" s="229">
        <f>IF(DO15&gt;0,"_",IF(LEN(C15)&gt;0,IF(AR15&gt;=служ!$D$35,5,IF(AR15&gt;=служ!$C$35,4,IF(AR15&gt;=служ!$B$35,3,2))),""))</f>
        <v>3</v>
      </c>
      <c r="AT15" s="230">
        <f>IF(LEN(C15)&gt;0,AR15/служ!$M$9,"")</f>
        <v>0.33333333333333331</v>
      </c>
      <c r="AU15" s="93">
        <f>Список!C17</f>
        <v>70201</v>
      </c>
      <c r="AV15" s="93">
        <f>Список!D17</f>
        <v>3</v>
      </c>
      <c r="AW15" s="93">
        <f>IF(LEN(C15)&gt;0,IF(AR15&gt;=служ!$D$35,5,IF(AR15&gt;=служ!$C$35,4,IF(AR15&gt;=служ!$B$35,3,2))),"")</f>
        <v>3</v>
      </c>
      <c r="AX15" s="93">
        <f>'Часть 1'!D18</f>
        <v>-5.4550000000000001</v>
      </c>
      <c r="AY15" s="93">
        <f>'Часть 1'!F18</f>
        <v>0</v>
      </c>
      <c r="AZ15" s="93">
        <f>'Часть 1'!G18</f>
        <v>615</v>
      </c>
      <c r="BA15" s="93">
        <f>'Часть 1'!I18</f>
        <v>0</v>
      </c>
      <c r="BB15" s="93" t="str">
        <f>'Часть 1'!J18</f>
        <v>нет</v>
      </c>
      <c r="BC15" s="93">
        <f>'Часть 1'!L18</f>
        <v>0</v>
      </c>
      <c r="BD15" s="93">
        <f>'Часть 1'!M18</f>
        <v>-100</v>
      </c>
      <c r="BE15" s="93">
        <f>'Часть 1'!O18</f>
        <v>0</v>
      </c>
      <c r="BF15" s="93">
        <f>'Часть 1'!P18</f>
        <v>-9.3000000000000007</v>
      </c>
      <c r="BG15" s="93">
        <f>'Часть 1'!R18</f>
        <v>0</v>
      </c>
      <c r="BH15" s="93">
        <f>'Часть 1'!S18</f>
        <v>41</v>
      </c>
      <c r="BI15" s="93">
        <f>'Часть 1'!U18</f>
        <v>0</v>
      </c>
      <c r="BJ15" s="93">
        <f>'Часть 1'!V18</f>
        <v>25</v>
      </c>
      <c r="BK15" s="93">
        <f>'Часть 1'!X18</f>
        <v>0</v>
      </c>
      <c r="BL15" s="93">
        <f>'Часть 1'!Y18</f>
        <v>24</v>
      </c>
      <c r="BM15" s="93">
        <f>'Часть 1'!AA18</f>
        <v>0</v>
      </c>
      <c r="BN15" s="93">
        <f>'Часть 1'!AB18</f>
        <v>0</v>
      </c>
      <c r="BO15" s="93">
        <f>'Часть 1'!AD18</f>
        <v>0</v>
      </c>
      <c r="BP15" s="93">
        <f>'Часть 1'!AE18</f>
        <v>0</v>
      </c>
      <c r="BQ15" s="93">
        <f>'Часть 1'!AG18</f>
        <v>0</v>
      </c>
      <c r="BR15" s="93">
        <f>'Часть 1'!AH18</f>
        <v>0</v>
      </c>
      <c r="BS15" s="93">
        <f>'Часть 1'!AJ18</f>
        <v>0</v>
      </c>
      <c r="BT15" s="93">
        <f>'Часть 1'!AK18</f>
        <v>0</v>
      </c>
      <c r="BU15" s="93">
        <f>'Часть 1'!AM18</f>
        <v>0</v>
      </c>
      <c r="BV15" s="93">
        <f>'Часть 1'!AN18</f>
        <v>0</v>
      </c>
      <c r="BW15" s="93">
        <f>'Часть 1'!AP18</f>
        <v>0</v>
      </c>
      <c r="BX15" s="93">
        <f>'Часть 1'!AQ18</f>
        <v>0</v>
      </c>
      <c r="BY15" s="93">
        <f>'Часть 1'!AS18</f>
        <v>0</v>
      </c>
      <c r="BZ15" s="93">
        <f>'Часть 1'!AT18</f>
        <v>0</v>
      </c>
      <c r="CA15" s="93">
        <f>'Часть 1'!AV18</f>
        <v>0</v>
      </c>
      <c r="CB15" s="93">
        <f>'Часть 1'!AW18</f>
        <v>0</v>
      </c>
      <c r="CC15" s="93">
        <f>'Часть 1'!AY18</f>
        <v>0</v>
      </c>
      <c r="CD15" s="93">
        <f>'Часть 1'!AZ18</f>
        <v>0</v>
      </c>
      <c r="CE15" s="93">
        <f>'Часть 1'!BB18</f>
        <v>0</v>
      </c>
      <c r="CF15" s="93">
        <f>'Часть 1'!BC18</f>
        <v>0</v>
      </c>
      <c r="CG15" s="93">
        <f>'Часть 1'!BE18</f>
        <v>0</v>
      </c>
      <c r="CH15" s="93">
        <f>'Часть 1'!BF18</f>
        <v>0</v>
      </c>
      <c r="CI15" s="93">
        <f>'Часть 1'!BH18</f>
        <v>0</v>
      </c>
      <c r="CJ15" s="93">
        <f>'Часть 1'!BI18</f>
        <v>0</v>
      </c>
      <c r="CK15" s="93">
        <f>'Часть 1'!BK18</f>
        <v>0</v>
      </c>
      <c r="CL15" s="93" t="str">
        <f>'Часть 2'!D20</f>
        <v>нет</v>
      </c>
      <c r="CM15" s="93" t="str">
        <f>'Часть 2'!E20</f>
        <v>нет</v>
      </c>
      <c r="CN15" s="93">
        <f>'Часть 2'!F20</f>
        <v>0</v>
      </c>
      <c r="CO15" s="93">
        <f>'Часть 2'!G20</f>
        <v>0</v>
      </c>
      <c r="CP15" s="93">
        <f>'Часть 2'!H20</f>
        <v>0</v>
      </c>
      <c r="CQ15" s="93">
        <f>'Часть 2'!I20</f>
        <v>0</v>
      </c>
      <c r="CR15" s="93">
        <f>'Часть 2'!J20</f>
        <v>0</v>
      </c>
      <c r="CS15" s="93">
        <f>'Часть 2'!K20</f>
        <v>0</v>
      </c>
      <c r="CT15" s="93">
        <f>'Часть 2'!L20</f>
        <v>0</v>
      </c>
      <c r="CU15" s="93">
        <f>'Часть 2'!M20</f>
        <v>0</v>
      </c>
      <c r="CV15" s="93">
        <f>'Часть 2'!N20</f>
        <v>0</v>
      </c>
      <c r="CW15" s="93">
        <f>'Часть 2'!O20</f>
        <v>0</v>
      </c>
      <c r="CX15" s="93">
        <f>'Часть 2'!P20</f>
        <v>0</v>
      </c>
      <c r="CY15" s="93">
        <f>'Часть 2'!Q20</f>
        <v>0</v>
      </c>
      <c r="CZ15" s="93">
        <f>'Часть 2'!R20</f>
        <v>0</v>
      </c>
      <c r="DA15" s="93">
        <f>'Часть 2'!S20</f>
        <v>0</v>
      </c>
      <c r="DB15" s="93">
        <f>'Часть 2'!T20</f>
        <v>0</v>
      </c>
      <c r="DC15" s="93">
        <f>'Часть 2'!U20</f>
        <v>0</v>
      </c>
      <c r="DD15" s="93">
        <f>'Часть 2'!V20</f>
        <v>0</v>
      </c>
      <c r="DE15" s="93">
        <f>'Часть 2'!W20</f>
        <v>0</v>
      </c>
      <c r="DH15" s="93" t="str">
        <f t="shared" si="6"/>
        <v>7в</v>
      </c>
      <c r="DI15" s="107" t="str">
        <f t="shared" si="7"/>
        <v>v1.1</v>
      </c>
      <c r="DJ15" s="93">
        <f t="shared" si="8"/>
        <v>4</v>
      </c>
      <c r="DK15" s="93">
        <f t="shared" si="9"/>
        <v>0</v>
      </c>
      <c r="DL15" s="93">
        <f t="shared" si="10"/>
        <v>0</v>
      </c>
      <c r="DM15" s="93">
        <f t="shared" si="11"/>
        <v>4</v>
      </c>
      <c r="DN15" s="93">
        <f t="shared" si="12"/>
        <v>0</v>
      </c>
      <c r="DO15" s="93">
        <f t="shared" si="3"/>
        <v>0</v>
      </c>
      <c r="DP15" s="93">
        <f>IF(DO15&gt;0,"_",IF(LEN(C15)&gt;0,IF(AND(DY15=1,DM15&gt;=служ!$D$41),5,IF(AND(DY15=1,DM15&gt;=служ!$C$41),4,IF(AND(DY15=1,DM15&gt;=служ!$B$41),3,2))),""))</f>
        <v>2</v>
      </c>
      <c r="DQ15" s="93">
        <f>IF(DO15&gt;0,"_",IF(LEN(C15)&gt;0,IF(AND(DY15=1,DN15&gt;=служ!$D$42),5,IF(AND(DY15=1,DN15&gt;=служ!$C$42),4,IF(AND(DY15=1,DN15&gt;=служ!$B$42),3,2))),""))</f>
        <v>2</v>
      </c>
      <c r="DR15" s="93">
        <f>IF(LEN(C15)&gt;0,IF(AND(DY15=1,DM15&gt;=служ!$D$41),5,IF(AND(DY15=1,DM15&gt;=служ!$C$41),4,IF(AND(DY15=1,DM15&gt;=служ!$B$41),3,2))),"")</f>
        <v>2</v>
      </c>
      <c r="DS15" s="93">
        <f>IF(LEN(C15)&gt;0,IF(AND(DY15=1,DN15&gt;=служ!$D$42),5,IF(AND(DY15=1,DN15&gt;=служ!$C$42),4,IF(AND(DY15=1,DN15&gt;=служ!$B$42),3,2))),"")</f>
        <v>2</v>
      </c>
      <c r="DT15" s="227">
        <f>IF(LEN(C15)&gt;0,DM15/служ!$G$41,"")</f>
        <v>0.17391304347826086</v>
      </c>
      <c r="DU15" s="227">
        <f>IF(LEN(C15)&gt;0,DN15/служ!$G$42,"")</f>
        <v>0</v>
      </c>
      <c r="DV15" s="227">
        <f>IF(LEN(C15)&gt;0,DJ15/служ!$E$41,"")</f>
        <v>0.23529411764705882</v>
      </c>
      <c r="DW15" s="227">
        <f>IF(LEN(C15)&gt;0,DK15/служ!$E$42,"")</f>
        <v>0</v>
      </c>
      <c r="DX15" s="227">
        <f>IF(LEN(C15)&gt;0,DL15/служ!$E$43,"")</f>
        <v>0</v>
      </c>
      <c r="DY15" s="93">
        <f>IF(AND(DJ15&gt;=служ!$F$41,DK15&gt;=служ!$F$42,DL15&gt;=служ!$F$43),1,0)</f>
        <v>0</v>
      </c>
    </row>
    <row r="16" spans="1:188" ht="15.75" hidden="1" customHeight="1" x14ac:dyDescent="0.2">
      <c r="A16" s="93">
        <f t="shared" si="4"/>
        <v>1</v>
      </c>
      <c r="B16" s="259">
        <v>13</v>
      </c>
      <c r="C16" s="102" t="str">
        <f>IF(ISBLANK(Список!B18),"",IF(Список!K18=0,"","_"))</f>
        <v>_</v>
      </c>
      <c r="D16" s="105">
        <f>IF(K!C65&lt;&gt;"#",IF('Часть 1'!D19="@","@",IF('Часть 1'!D19="нет","нет",IF(K!C65=0,0,1))),"")</f>
        <v>1</v>
      </c>
      <c r="E16" s="105">
        <f>IF(K!F65&lt;&gt;"#",IF('Часть 1'!G19="@","@",IF('Часть 1'!G19="нет","нет",IF(K!F65=0,0,1))),"")</f>
        <v>1</v>
      </c>
      <c r="F16" s="105">
        <f>IF(K!I65&lt;&gt;"#",IF('Часть 1'!J19="@","@",IF('Часть 1'!J19="нет","нет",IF(K!I65=0,0,1))),"")</f>
        <v>1</v>
      </c>
      <c r="G16" s="105">
        <f>IF(K!L65&lt;&gt;"#",IF('Часть 1'!M19="@","@",IF('Часть 1'!M19="нет","нет",IF(K!L65=0,0,1))),"")</f>
        <v>1</v>
      </c>
      <c r="H16" s="105">
        <f>IF(K!O65&lt;&gt;"#",IF('Часть 1'!P19="@","@",IF('Часть 1'!P19="нет","нет",IF(K!O65=0,0,1))),"")</f>
        <v>1</v>
      </c>
      <c r="I16" s="105">
        <f>IF(K!R65&lt;&gt;"#",IF('Часть 1'!S19="@","@",IF('Часть 1'!S19="нет","нет",IF(K!R65=0,0,1))),"")</f>
        <v>1</v>
      </c>
      <c r="J16" s="105">
        <f>IF(K!U65&lt;&gt;"#",IF('Часть 1'!V19="@","@",IF('Часть 1'!V19="нет","нет",IF(K!U65=0,0,1))),"")</f>
        <v>1</v>
      </c>
      <c r="K16" s="105">
        <f>IF(K!X65&lt;&gt;"#",IF('Часть 1'!Y19="@","@",IF('Часть 1'!Y19="нет","нет",IF(K!X65=0,0,1))),"")</f>
        <v>1</v>
      </c>
      <c r="L16" s="105" t="str">
        <f>IF(K!AA65&lt;&gt;"#",IF('Часть 1'!AB19="@","@",IF('Часть 1'!AB19="нет","нет",IF(K!AA65=0,0,1))),"")</f>
        <v/>
      </c>
      <c r="M16" s="105" t="str">
        <f>IF(K!AD65&lt;&gt;"#",IF('Часть 1'!AE19="@","@",IF('Часть 1'!AE19="нет","нет",IF(K!AD65=0,0,1))),"")</f>
        <v/>
      </c>
      <c r="N16" s="105" t="str">
        <f>IF(K!AG65&lt;&gt;"#",IF('Часть 1'!AH19="@","@",IF('Часть 1'!AH19="нет","нет",IF(K!AG65=0,0,1))),"")</f>
        <v/>
      </c>
      <c r="O16" s="105" t="str">
        <f>IF(K!AJ65&lt;&gt;"#",IF('Часть 1'!AK19="@","@",IF('Часть 1'!AK19="нет","нет",IF(K!AJ65=0,0,1))),"")</f>
        <v/>
      </c>
      <c r="P16" s="105" t="str">
        <f>IF(K!AM65&lt;&gt;"#",IF('Часть 1'!AN19="@","@",IF('Часть 1'!AN19="нет","нет",IF(K!AM65=0,0,1))),"")</f>
        <v/>
      </c>
      <c r="Q16" s="105" t="str">
        <f>IF(K!AP65&lt;&gt;"#",IF('Часть 1'!AQ19="@","@",IF('Часть 1'!AQ19="нет","нет",IF(K!AP65=0,0,1))),"")</f>
        <v/>
      </c>
      <c r="R16" s="105" t="str">
        <f>IF(K!AS65&lt;&gt;"#",IF('Часть 1'!AT19="@","@",IF('Часть 1'!AT19="нет","нет",IF(K!AS65=0,0,1))),"")</f>
        <v/>
      </c>
      <c r="S16" s="105" t="str">
        <f>IF(K!AV65&lt;&gt;"#",IF('Часть 1'!AW19="@","@",IF('Часть 1'!AW19="нет","нет",IF(K!AV65=0,0,1))),"")</f>
        <v/>
      </c>
      <c r="T16" s="105" t="str">
        <f>IF(K!AY65&lt;&gt;"#",IF('Часть 1'!AZ19="@","@",IF('Часть 1'!AZ19="нет","нет",IF(K!AY65=0,0,1))),"")</f>
        <v/>
      </c>
      <c r="U16" s="105" t="str">
        <f>IF(K!BB65&lt;&gt;"#",IF('Часть 1'!BC19="@","@",IF('Часть 1'!BC19="нет","нет",IF(K!BB65=0,0,1))),"")</f>
        <v/>
      </c>
      <c r="V16" s="105" t="str">
        <f>IF(K!BE65&lt;&gt;"#",IF('Часть 1'!BF19="@","@",IF('Часть 1'!BF19="нет","нет",IF(K!BE65=0,0,1))),"")</f>
        <v/>
      </c>
      <c r="W16" s="105" t="str">
        <f>IF(K!BH65&lt;&gt;"#",IF('Часть 1'!BI19="@","@",IF('Часть 1'!BI19="нет","нет",IF(K!BH65=0,0,1))),"")</f>
        <v/>
      </c>
      <c r="X16" s="105">
        <f>IF('Часть 2'!D21="","",'Часть 2'!D21)</f>
        <v>2</v>
      </c>
      <c r="Y16" s="105">
        <f>IF('Часть 2'!E21="","",'Часть 2'!E21)</f>
        <v>1</v>
      </c>
      <c r="Z16" s="105" t="str">
        <f>IF('Часть 2'!F21="","",'Часть 2'!F21)</f>
        <v/>
      </c>
      <c r="AA16" s="105" t="str">
        <f>IF('Часть 2'!G21="","",'Часть 2'!G21)</f>
        <v/>
      </c>
      <c r="AB16" s="105" t="str">
        <f>IF('Часть 2'!H21="","",'Часть 2'!H21)</f>
        <v/>
      </c>
      <c r="AC16" s="105" t="str">
        <f>IF('Часть 2'!I21="","",'Часть 2'!I21)</f>
        <v/>
      </c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229">
        <f t="shared" si="5"/>
        <v>11</v>
      </c>
      <c r="AS16" s="229">
        <f>IF(DO16&gt;0,"_",IF(LEN(C16)&gt;0,IF(AR16&gt;=служ!$D$35,5,IF(AR16&gt;=служ!$C$35,4,IF(AR16&gt;=служ!$B$35,3,2))),""))</f>
        <v>5</v>
      </c>
      <c r="AT16" s="230">
        <f>IF(LEN(C16)&gt;0,AR16/служ!$M$9,"")</f>
        <v>0.91666666666666663</v>
      </c>
      <c r="AU16" s="93">
        <f>Список!C18</f>
        <v>70202</v>
      </c>
      <c r="AV16" s="93">
        <f>Список!D18</f>
        <v>5</v>
      </c>
      <c r="AW16" s="93">
        <f>IF(LEN(C16)&gt;0,IF(AR16&gt;=служ!$D$35,5,IF(AR16&gt;=служ!$C$35,4,IF(AR16&gt;=служ!$B$35,3,2))),"")</f>
        <v>5</v>
      </c>
      <c r="AX16" s="93">
        <f>'Часть 1'!D19</f>
        <v>-8.8800000000000008</v>
      </c>
      <c r="AY16" s="93">
        <f>'Часть 1'!F19</f>
        <v>0</v>
      </c>
      <c r="AZ16" s="93">
        <f>'Часть 1'!G19</f>
        <v>450</v>
      </c>
      <c r="BA16" s="93">
        <f>'Часть 1'!I19</f>
        <v>0</v>
      </c>
      <c r="BB16" s="93">
        <f>'Часть 1'!J19</f>
        <v>36</v>
      </c>
      <c r="BC16" s="93">
        <f>'Часть 1'!L19</f>
        <v>0</v>
      </c>
      <c r="BD16" s="93">
        <f>'Часть 1'!M19</f>
        <v>-50</v>
      </c>
      <c r="BE16" s="93">
        <f>'Часть 1'!O19</f>
        <v>0</v>
      </c>
      <c r="BF16" s="93">
        <f>'Часть 1'!P19</f>
        <v>-11.1</v>
      </c>
      <c r="BG16" s="93">
        <f>'Часть 1'!R19</f>
        <v>0</v>
      </c>
      <c r="BH16" s="93">
        <f>'Часть 1'!S19</f>
        <v>39</v>
      </c>
      <c r="BI16" s="93">
        <f>'Часть 1'!U19</f>
        <v>0</v>
      </c>
      <c r="BJ16" s="93">
        <f>'Часть 1'!V19</f>
        <v>20</v>
      </c>
      <c r="BK16" s="93">
        <f>'Часть 1'!X19</f>
        <v>0</v>
      </c>
      <c r="BL16" s="93">
        <f>'Часть 1'!Y19</f>
        <v>25</v>
      </c>
      <c r="BM16" s="93">
        <f>'Часть 1'!AA19</f>
        <v>0</v>
      </c>
      <c r="BN16" s="93">
        <f>'Часть 1'!AB19</f>
        <v>0</v>
      </c>
      <c r="BO16" s="93">
        <f>'Часть 1'!AD19</f>
        <v>0</v>
      </c>
      <c r="BP16" s="93">
        <f>'Часть 1'!AE19</f>
        <v>0</v>
      </c>
      <c r="BQ16" s="93">
        <f>'Часть 1'!AG19</f>
        <v>0</v>
      </c>
      <c r="BR16" s="93">
        <f>'Часть 1'!AH19</f>
        <v>0</v>
      </c>
      <c r="BS16" s="93">
        <f>'Часть 1'!AJ19</f>
        <v>0</v>
      </c>
      <c r="BT16" s="93">
        <f>'Часть 1'!AK19</f>
        <v>0</v>
      </c>
      <c r="BU16" s="93">
        <f>'Часть 1'!AM19</f>
        <v>0</v>
      </c>
      <c r="BV16" s="93">
        <f>'Часть 1'!AN19</f>
        <v>0</v>
      </c>
      <c r="BW16" s="93">
        <f>'Часть 1'!AP19</f>
        <v>0</v>
      </c>
      <c r="BX16" s="93">
        <f>'Часть 1'!AQ19</f>
        <v>0</v>
      </c>
      <c r="BY16" s="93">
        <f>'Часть 1'!AS19</f>
        <v>0</v>
      </c>
      <c r="BZ16" s="93">
        <f>'Часть 1'!AT19</f>
        <v>0</v>
      </c>
      <c r="CA16" s="93">
        <f>'Часть 1'!AV19</f>
        <v>0</v>
      </c>
      <c r="CB16" s="93">
        <f>'Часть 1'!AW19</f>
        <v>0</v>
      </c>
      <c r="CC16" s="93">
        <f>'Часть 1'!AY19</f>
        <v>0</v>
      </c>
      <c r="CD16" s="93">
        <f>'Часть 1'!AZ19</f>
        <v>0</v>
      </c>
      <c r="CE16" s="93">
        <f>'Часть 1'!BB19</f>
        <v>0</v>
      </c>
      <c r="CF16" s="93">
        <f>'Часть 1'!BC19</f>
        <v>0</v>
      </c>
      <c r="CG16" s="93">
        <f>'Часть 1'!BE19</f>
        <v>0</v>
      </c>
      <c r="CH16" s="93">
        <f>'Часть 1'!BF19</f>
        <v>0</v>
      </c>
      <c r="CI16" s="93">
        <f>'Часть 1'!BH19</f>
        <v>0</v>
      </c>
      <c r="CJ16" s="93">
        <f>'Часть 1'!BI19</f>
        <v>0</v>
      </c>
      <c r="CK16" s="93">
        <f>'Часть 1'!BK19</f>
        <v>0</v>
      </c>
      <c r="CL16" s="93">
        <f>'Часть 2'!D21</f>
        <v>2</v>
      </c>
      <c r="CM16" s="93">
        <f>'Часть 2'!E21</f>
        <v>1</v>
      </c>
      <c r="CN16" s="93">
        <f>'Часть 2'!F21</f>
        <v>0</v>
      </c>
      <c r="CO16" s="93">
        <f>'Часть 2'!G21</f>
        <v>0</v>
      </c>
      <c r="CP16" s="93">
        <f>'Часть 2'!H21</f>
        <v>0</v>
      </c>
      <c r="CQ16" s="93">
        <f>'Часть 2'!I21</f>
        <v>0</v>
      </c>
      <c r="CR16" s="93">
        <f>'Часть 2'!J21</f>
        <v>0</v>
      </c>
      <c r="CS16" s="93">
        <f>'Часть 2'!K21</f>
        <v>0</v>
      </c>
      <c r="CT16" s="93">
        <f>'Часть 2'!L21</f>
        <v>0</v>
      </c>
      <c r="CU16" s="93">
        <f>'Часть 2'!M21</f>
        <v>0</v>
      </c>
      <c r="CV16" s="93">
        <f>'Часть 2'!N21</f>
        <v>0</v>
      </c>
      <c r="CW16" s="93">
        <f>'Часть 2'!O21</f>
        <v>0</v>
      </c>
      <c r="CX16" s="93">
        <f>'Часть 2'!P21</f>
        <v>0</v>
      </c>
      <c r="CY16" s="93">
        <f>'Часть 2'!Q21</f>
        <v>0</v>
      </c>
      <c r="CZ16" s="93">
        <f>'Часть 2'!R21</f>
        <v>0</v>
      </c>
      <c r="DA16" s="93">
        <f>'Часть 2'!S21</f>
        <v>0</v>
      </c>
      <c r="DB16" s="93">
        <f>'Часть 2'!T21</f>
        <v>0</v>
      </c>
      <c r="DC16" s="93">
        <f>'Часть 2'!U21</f>
        <v>0</v>
      </c>
      <c r="DD16" s="93">
        <f>'Часть 2'!V21</f>
        <v>0</v>
      </c>
      <c r="DE16" s="93">
        <f>'Часть 2'!W21</f>
        <v>0</v>
      </c>
      <c r="DH16" s="93" t="str">
        <f t="shared" si="6"/>
        <v>7в</v>
      </c>
      <c r="DI16" s="107" t="str">
        <f t="shared" si="7"/>
        <v>v1.1</v>
      </c>
      <c r="DJ16" s="93">
        <f t="shared" si="8"/>
        <v>11</v>
      </c>
      <c r="DK16" s="93">
        <f t="shared" si="9"/>
        <v>0</v>
      </c>
      <c r="DL16" s="93">
        <f t="shared" si="10"/>
        <v>0</v>
      </c>
      <c r="DM16" s="93">
        <f t="shared" si="11"/>
        <v>11</v>
      </c>
      <c r="DN16" s="93">
        <f t="shared" si="12"/>
        <v>0</v>
      </c>
      <c r="DO16" s="93">
        <f t="shared" si="3"/>
        <v>0</v>
      </c>
      <c r="DP16" s="93">
        <f>IF(DO16&gt;0,"_",IF(LEN(C16)&gt;0,IF(AND(DY16=1,DM16&gt;=служ!$D$41),5,IF(AND(DY16=1,DM16&gt;=служ!$C$41),4,IF(AND(DY16=1,DM16&gt;=служ!$B$41),3,2))),""))</f>
        <v>2</v>
      </c>
      <c r="DQ16" s="93">
        <f>IF(DO16&gt;0,"_",IF(LEN(C16)&gt;0,IF(AND(DY16=1,DN16&gt;=служ!$D$42),5,IF(AND(DY16=1,DN16&gt;=служ!$C$42),4,IF(AND(DY16=1,DN16&gt;=служ!$B$42),3,2))),""))</f>
        <v>2</v>
      </c>
      <c r="DR16" s="93">
        <f>IF(LEN(C16)&gt;0,IF(AND(DY16=1,DM16&gt;=служ!$D$41),5,IF(AND(DY16=1,DM16&gt;=служ!$C$41),4,IF(AND(DY16=1,DM16&gt;=служ!$B$41),3,2))),"")</f>
        <v>2</v>
      </c>
      <c r="DS16" s="93">
        <f>IF(LEN(C16)&gt;0,IF(AND(DY16=1,DN16&gt;=служ!$D$42),5,IF(AND(DY16=1,DN16&gt;=служ!$C$42),4,IF(AND(DY16=1,DN16&gt;=служ!$B$42),3,2))),"")</f>
        <v>2</v>
      </c>
      <c r="DT16" s="227">
        <f>IF(LEN(C16)&gt;0,DM16/служ!$G$41,"")</f>
        <v>0.47826086956521741</v>
      </c>
      <c r="DU16" s="227">
        <f>IF(LEN(C16)&gt;0,DN16/служ!$G$42,"")</f>
        <v>0</v>
      </c>
      <c r="DV16" s="227">
        <f>IF(LEN(C16)&gt;0,DJ16/служ!$E$41,"")</f>
        <v>0.6470588235294118</v>
      </c>
      <c r="DW16" s="227">
        <f>IF(LEN(C16)&gt;0,DK16/служ!$E$42,"")</f>
        <v>0</v>
      </c>
      <c r="DX16" s="227">
        <f>IF(LEN(C16)&gt;0,DL16/служ!$E$43,"")</f>
        <v>0</v>
      </c>
      <c r="DY16" s="93">
        <f>IF(AND(DJ16&gt;=служ!$F$41,DK16&gt;=служ!$F$42,DL16&gt;=служ!$F$43),1,0)</f>
        <v>0</v>
      </c>
    </row>
    <row r="17" spans="1:129" ht="15.75" hidden="1" customHeight="1" x14ac:dyDescent="0.2">
      <c r="A17" s="93">
        <f t="shared" si="4"/>
        <v>1</v>
      </c>
      <c r="B17" s="259">
        <v>14</v>
      </c>
      <c r="C17" s="102" t="str">
        <f>IF(ISBLANK(Список!B19),"",IF(Список!K19=0,"","_"))</f>
        <v>_</v>
      </c>
      <c r="D17" s="105" t="str">
        <f>IF(K!C66&lt;&gt;"#",IF('Часть 1'!D20="@","@",IF('Часть 1'!D20="нет","нет",IF(K!C66=0,0,1))),"")</f>
        <v>нет</v>
      </c>
      <c r="E17" s="105">
        <f>IF(K!F66&lt;&gt;"#",IF('Часть 1'!G20="@","@",IF('Часть 1'!G20="нет","нет",IF(K!F66=0,0,1))),"")</f>
        <v>0</v>
      </c>
      <c r="F17" s="105">
        <f>IF(K!I66&lt;&gt;"#",IF('Часть 1'!J20="@","@",IF('Часть 1'!J20="нет","нет",IF(K!I66=0,0,1))),"")</f>
        <v>1</v>
      </c>
      <c r="G17" s="105">
        <f>IF(K!L66&lt;&gt;"#",IF('Часть 1'!M20="@","@",IF('Часть 1'!M20="нет","нет",IF(K!L66=0,0,1))),"")</f>
        <v>1</v>
      </c>
      <c r="H17" s="105">
        <f>IF(K!O66&lt;&gt;"#",IF('Часть 1'!P20="@","@",IF('Часть 1'!P20="нет","нет",IF(K!O66=0,0,1))),"")</f>
        <v>0</v>
      </c>
      <c r="I17" s="105">
        <f>IF(K!R66&lt;&gt;"#",IF('Часть 1'!S20="@","@",IF('Часть 1'!S20="нет","нет",IF(K!R66=0,0,1))),"")</f>
        <v>1</v>
      </c>
      <c r="J17" s="105">
        <f>IF(K!U66&lt;&gt;"#",IF('Часть 1'!V20="@","@",IF('Часть 1'!V20="нет","нет",IF(K!U66=0,0,1))),"")</f>
        <v>1</v>
      </c>
      <c r="K17" s="105">
        <f>IF(K!X66&lt;&gt;"#",IF('Часть 1'!Y20="@","@",IF('Часть 1'!Y20="нет","нет",IF(K!X66=0,0,1))),"")</f>
        <v>0</v>
      </c>
      <c r="L17" s="105" t="str">
        <f>IF(K!AA66&lt;&gt;"#",IF('Часть 1'!AB20="@","@",IF('Часть 1'!AB20="нет","нет",IF(K!AA66=0,0,1))),"")</f>
        <v/>
      </c>
      <c r="M17" s="105" t="str">
        <f>IF(K!AD66&lt;&gt;"#",IF('Часть 1'!AE20="@","@",IF('Часть 1'!AE20="нет","нет",IF(K!AD66=0,0,1))),"")</f>
        <v/>
      </c>
      <c r="N17" s="105" t="str">
        <f>IF(K!AG66&lt;&gt;"#",IF('Часть 1'!AH20="@","@",IF('Часть 1'!AH20="нет","нет",IF(K!AG66=0,0,1))),"")</f>
        <v/>
      </c>
      <c r="O17" s="105" t="str">
        <f>IF(K!AJ66&lt;&gt;"#",IF('Часть 1'!AK20="@","@",IF('Часть 1'!AK20="нет","нет",IF(K!AJ66=0,0,1))),"")</f>
        <v/>
      </c>
      <c r="P17" s="105" t="str">
        <f>IF(K!AM66&lt;&gt;"#",IF('Часть 1'!AN20="@","@",IF('Часть 1'!AN20="нет","нет",IF(K!AM66=0,0,1))),"")</f>
        <v/>
      </c>
      <c r="Q17" s="105" t="str">
        <f>IF(K!AP66&lt;&gt;"#",IF('Часть 1'!AQ20="@","@",IF('Часть 1'!AQ20="нет","нет",IF(K!AP66=0,0,1))),"")</f>
        <v/>
      </c>
      <c r="R17" s="105" t="str">
        <f>IF(K!AS66&lt;&gt;"#",IF('Часть 1'!AT20="@","@",IF('Часть 1'!AT20="нет","нет",IF(K!AS66=0,0,1))),"")</f>
        <v/>
      </c>
      <c r="S17" s="105" t="str">
        <f>IF(K!AV66&lt;&gt;"#",IF('Часть 1'!AW20="@","@",IF('Часть 1'!AW20="нет","нет",IF(K!AV66=0,0,1))),"")</f>
        <v/>
      </c>
      <c r="T17" s="105" t="str">
        <f>IF(K!AY66&lt;&gt;"#",IF('Часть 1'!AZ20="@","@",IF('Часть 1'!AZ20="нет","нет",IF(K!AY66=0,0,1))),"")</f>
        <v/>
      </c>
      <c r="U17" s="105" t="str">
        <f>IF(K!BB66&lt;&gt;"#",IF('Часть 1'!BC20="@","@",IF('Часть 1'!BC20="нет","нет",IF(K!BB66=0,0,1))),"")</f>
        <v/>
      </c>
      <c r="V17" s="105" t="str">
        <f>IF(K!BE66&lt;&gt;"#",IF('Часть 1'!BF20="@","@",IF('Часть 1'!BF20="нет","нет",IF(K!BE66=0,0,1))),"")</f>
        <v/>
      </c>
      <c r="W17" s="105" t="str">
        <f>IF(K!BH66&lt;&gt;"#",IF('Часть 1'!BI20="@","@",IF('Часть 1'!BI20="нет","нет",IF(K!BH66=0,0,1))),"")</f>
        <v/>
      </c>
      <c r="X17" s="105" t="str">
        <f>IF('Часть 2'!D22="","",'Часть 2'!D22)</f>
        <v>нет</v>
      </c>
      <c r="Y17" s="105">
        <f>IF('Часть 2'!E22="","",'Часть 2'!E22)</f>
        <v>2</v>
      </c>
      <c r="Z17" s="105" t="str">
        <f>IF('Часть 2'!F22="","",'Часть 2'!F22)</f>
        <v/>
      </c>
      <c r="AA17" s="105" t="str">
        <f>IF('Часть 2'!G22="","",'Часть 2'!G22)</f>
        <v/>
      </c>
      <c r="AB17" s="105" t="str">
        <f>IF('Часть 2'!H22="","",'Часть 2'!H22)</f>
        <v/>
      </c>
      <c r="AC17" s="105" t="str">
        <f>IF('Часть 2'!I22="","",'Часть 2'!I22)</f>
        <v/>
      </c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229">
        <f t="shared" si="5"/>
        <v>6</v>
      </c>
      <c r="AS17" s="229">
        <f>IF(DO17&gt;0,"_",IF(LEN(C17)&gt;0,IF(AR17&gt;=служ!$D$35,5,IF(AR17&gt;=служ!$C$35,4,IF(AR17&gt;=служ!$B$35,3,2))),""))</f>
        <v>3</v>
      </c>
      <c r="AT17" s="230">
        <f>IF(LEN(C17)&gt;0,AR17/служ!$M$9,"")</f>
        <v>0.5</v>
      </c>
      <c r="AU17" s="93">
        <f>Список!C19</f>
        <v>70202</v>
      </c>
      <c r="AV17" s="93">
        <f>Список!D19</f>
        <v>4</v>
      </c>
      <c r="AW17" s="93">
        <f>IF(LEN(C17)&gt;0,IF(AR17&gt;=служ!$D$35,5,IF(AR17&gt;=служ!$C$35,4,IF(AR17&gt;=служ!$B$35,3,2))),"")</f>
        <v>3</v>
      </c>
      <c r="AX17" s="93" t="str">
        <f>'Часть 1'!D20</f>
        <v>нет</v>
      </c>
      <c r="AY17" s="93">
        <f>'Часть 1'!F20</f>
        <v>0</v>
      </c>
      <c r="AZ17" s="93">
        <f>'Часть 1'!G20</f>
        <v>490</v>
      </c>
      <c r="BA17" s="93">
        <f>'Часть 1'!I20</f>
        <v>0</v>
      </c>
      <c r="BB17" s="93">
        <f>'Часть 1'!J20</f>
        <v>36</v>
      </c>
      <c r="BC17" s="93">
        <f>'Часть 1'!L20</f>
        <v>0</v>
      </c>
      <c r="BD17" s="93">
        <f>'Часть 1'!M20</f>
        <v>-50</v>
      </c>
      <c r="BE17" s="93">
        <f>'Часть 1'!O20</f>
        <v>0</v>
      </c>
      <c r="BF17" s="93">
        <f>'Часть 1'!P20</f>
        <v>-303</v>
      </c>
      <c r="BG17" s="93">
        <f>'Часть 1'!R20</f>
        <v>0</v>
      </c>
      <c r="BH17" s="93">
        <f>'Часть 1'!S20</f>
        <v>39</v>
      </c>
      <c r="BI17" s="93">
        <f>'Часть 1'!U20</f>
        <v>0</v>
      </c>
      <c r="BJ17" s="93">
        <f>'Часть 1'!V20</f>
        <v>20</v>
      </c>
      <c r="BK17" s="93">
        <f>'Часть 1'!X20</f>
        <v>0</v>
      </c>
      <c r="BL17" s="93">
        <f>'Часть 1'!Y20</f>
        <v>126</v>
      </c>
      <c r="BM17" s="93">
        <f>'Часть 1'!AA20</f>
        <v>0</v>
      </c>
      <c r="BN17" s="93">
        <f>'Часть 1'!AB20</f>
        <v>0</v>
      </c>
      <c r="BO17" s="93">
        <f>'Часть 1'!AD20</f>
        <v>0</v>
      </c>
      <c r="BP17" s="93">
        <f>'Часть 1'!AE20</f>
        <v>0</v>
      </c>
      <c r="BQ17" s="93">
        <f>'Часть 1'!AG20</f>
        <v>0</v>
      </c>
      <c r="BR17" s="93">
        <f>'Часть 1'!AH20</f>
        <v>0</v>
      </c>
      <c r="BS17" s="93">
        <f>'Часть 1'!AJ20</f>
        <v>0</v>
      </c>
      <c r="BT17" s="93">
        <f>'Часть 1'!AK20</f>
        <v>0</v>
      </c>
      <c r="BU17" s="93">
        <f>'Часть 1'!AM20</f>
        <v>0</v>
      </c>
      <c r="BV17" s="93">
        <f>'Часть 1'!AN20</f>
        <v>0</v>
      </c>
      <c r="BW17" s="93">
        <f>'Часть 1'!AP20</f>
        <v>0</v>
      </c>
      <c r="BX17" s="93">
        <f>'Часть 1'!AQ20</f>
        <v>0</v>
      </c>
      <c r="BY17" s="93">
        <f>'Часть 1'!AS20</f>
        <v>0</v>
      </c>
      <c r="BZ17" s="93">
        <f>'Часть 1'!AT20</f>
        <v>0</v>
      </c>
      <c r="CA17" s="93">
        <f>'Часть 1'!AV20</f>
        <v>0</v>
      </c>
      <c r="CB17" s="93">
        <f>'Часть 1'!AW20</f>
        <v>0</v>
      </c>
      <c r="CC17" s="93">
        <f>'Часть 1'!AY20</f>
        <v>0</v>
      </c>
      <c r="CD17" s="93">
        <f>'Часть 1'!AZ20</f>
        <v>0</v>
      </c>
      <c r="CE17" s="93">
        <f>'Часть 1'!BB20</f>
        <v>0</v>
      </c>
      <c r="CF17" s="93">
        <f>'Часть 1'!BC20</f>
        <v>0</v>
      </c>
      <c r="CG17" s="93">
        <f>'Часть 1'!BE20</f>
        <v>0</v>
      </c>
      <c r="CH17" s="93">
        <f>'Часть 1'!BF20</f>
        <v>0</v>
      </c>
      <c r="CI17" s="93">
        <f>'Часть 1'!BH20</f>
        <v>0</v>
      </c>
      <c r="CJ17" s="93">
        <f>'Часть 1'!BI20</f>
        <v>0</v>
      </c>
      <c r="CK17" s="93">
        <f>'Часть 1'!BK20</f>
        <v>0</v>
      </c>
      <c r="CL17" s="93" t="str">
        <f>'Часть 2'!D22</f>
        <v>нет</v>
      </c>
      <c r="CM17" s="93">
        <f>'Часть 2'!E22</f>
        <v>2</v>
      </c>
      <c r="CN17" s="93">
        <f>'Часть 2'!F22</f>
        <v>0</v>
      </c>
      <c r="CO17" s="93">
        <f>'Часть 2'!G22</f>
        <v>0</v>
      </c>
      <c r="CP17" s="93">
        <f>'Часть 2'!H22</f>
        <v>0</v>
      </c>
      <c r="CQ17" s="93">
        <f>'Часть 2'!I22</f>
        <v>0</v>
      </c>
      <c r="CR17" s="93">
        <f>'Часть 2'!J22</f>
        <v>0</v>
      </c>
      <c r="CS17" s="93">
        <f>'Часть 2'!K22</f>
        <v>0</v>
      </c>
      <c r="CT17" s="93">
        <f>'Часть 2'!L22</f>
        <v>0</v>
      </c>
      <c r="CU17" s="93">
        <f>'Часть 2'!M22</f>
        <v>0</v>
      </c>
      <c r="CV17" s="93">
        <f>'Часть 2'!N22</f>
        <v>0</v>
      </c>
      <c r="CW17" s="93">
        <f>'Часть 2'!O22</f>
        <v>0</v>
      </c>
      <c r="CX17" s="93">
        <f>'Часть 2'!P22</f>
        <v>0</v>
      </c>
      <c r="CY17" s="93">
        <f>'Часть 2'!Q22</f>
        <v>0</v>
      </c>
      <c r="CZ17" s="93">
        <f>'Часть 2'!R22</f>
        <v>0</v>
      </c>
      <c r="DA17" s="93">
        <f>'Часть 2'!S22</f>
        <v>0</v>
      </c>
      <c r="DB17" s="93">
        <f>'Часть 2'!T22</f>
        <v>0</v>
      </c>
      <c r="DC17" s="93">
        <f>'Часть 2'!U22</f>
        <v>0</v>
      </c>
      <c r="DD17" s="93">
        <f>'Часть 2'!V22</f>
        <v>0</v>
      </c>
      <c r="DE17" s="93">
        <f>'Часть 2'!W22</f>
        <v>0</v>
      </c>
      <c r="DH17" s="93" t="str">
        <f t="shared" si="6"/>
        <v>7в</v>
      </c>
      <c r="DI17" s="107" t="str">
        <f t="shared" si="7"/>
        <v>v1.1</v>
      </c>
      <c r="DJ17" s="93">
        <f t="shared" si="8"/>
        <v>6</v>
      </c>
      <c r="DK17" s="93">
        <f t="shared" si="9"/>
        <v>0</v>
      </c>
      <c r="DL17" s="93">
        <f t="shared" si="10"/>
        <v>0</v>
      </c>
      <c r="DM17" s="93">
        <f t="shared" si="11"/>
        <v>6</v>
      </c>
      <c r="DN17" s="93">
        <f t="shared" si="12"/>
        <v>0</v>
      </c>
      <c r="DO17" s="93">
        <f t="shared" si="3"/>
        <v>0</v>
      </c>
      <c r="DP17" s="93">
        <f>IF(DO17&gt;0,"_",IF(LEN(C17)&gt;0,IF(AND(DY17=1,DM17&gt;=служ!$D$41),5,IF(AND(DY17=1,DM17&gt;=служ!$C$41),4,IF(AND(DY17=1,DM17&gt;=служ!$B$41),3,2))),""))</f>
        <v>2</v>
      </c>
      <c r="DQ17" s="93">
        <f>IF(DO17&gt;0,"_",IF(LEN(C17)&gt;0,IF(AND(DY17=1,DN17&gt;=служ!$D$42),5,IF(AND(DY17=1,DN17&gt;=служ!$C$42),4,IF(AND(DY17=1,DN17&gt;=служ!$B$42),3,2))),""))</f>
        <v>2</v>
      </c>
      <c r="DR17" s="93">
        <f>IF(LEN(C17)&gt;0,IF(AND(DY17=1,DM17&gt;=служ!$D$41),5,IF(AND(DY17=1,DM17&gt;=служ!$C$41),4,IF(AND(DY17=1,DM17&gt;=служ!$B$41),3,2))),"")</f>
        <v>2</v>
      </c>
      <c r="DS17" s="93">
        <f>IF(LEN(C17)&gt;0,IF(AND(DY17=1,DN17&gt;=служ!$D$42),5,IF(AND(DY17=1,DN17&gt;=служ!$C$42),4,IF(AND(DY17=1,DN17&gt;=служ!$B$42),3,2))),"")</f>
        <v>2</v>
      </c>
      <c r="DT17" s="227">
        <f>IF(LEN(C17)&gt;0,DM17/служ!$G$41,"")</f>
        <v>0.2608695652173913</v>
      </c>
      <c r="DU17" s="227">
        <f>IF(LEN(C17)&gt;0,DN17/служ!$G$42,"")</f>
        <v>0</v>
      </c>
      <c r="DV17" s="227">
        <f>IF(LEN(C17)&gt;0,DJ17/служ!$E$41,"")</f>
        <v>0.35294117647058826</v>
      </c>
      <c r="DW17" s="227">
        <f>IF(LEN(C17)&gt;0,DK17/служ!$E$42,"")</f>
        <v>0</v>
      </c>
      <c r="DX17" s="227">
        <f>IF(LEN(C17)&gt;0,DL17/служ!$E$43,"")</f>
        <v>0</v>
      </c>
      <c r="DY17" s="93">
        <f>IF(AND(DJ17&gt;=служ!$F$41,DK17&gt;=служ!$F$42,DL17&gt;=служ!$F$43),1,0)</f>
        <v>0</v>
      </c>
    </row>
    <row r="18" spans="1:129" ht="15.75" hidden="1" customHeight="1" x14ac:dyDescent="0.2">
      <c r="A18" s="93">
        <f t="shared" si="4"/>
        <v>1</v>
      </c>
      <c r="B18" s="259">
        <v>15</v>
      </c>
      <c r="C18" s="102" t="str">
        <f>IF(ISBLANK(Список!B20),"",IF(Список!K20=0,"","_"))</f>
        <v>_</v>
      </c>
      <c r="D18" s="105">
        <f>IF(K!C67&lt;&gt;"#",IF('Часть 1'!D21="@","@",IF('Часть 1'!D21="нет","нет",IF(K!C67=0,0,1))),"")</f>
        <v>0</v>
      </c>
      <c r="E18" s="105">
        <f>IF(K!F67&lt;&gt;"#",IF('Часть 1'!G21="@","@",IF('Часть 1'!G21="нет","нет",IF(K!F67=0,0,1))),"")</f>
        <v>1</v>
      </c>
      <c r="F18" s="105">
        <f>IF(K!I67&lt;&gt;"#",IF('Часть 1'!J21="@","@",IF('Часть 1'!J21="нет","нет",IF(K!I67=0,0,1))),"")</f>
        <v>0</v>
      </c>
      <c r="G18" s="105">
        <f>IF(K!L67&lt;&gt;"#",IF('Часть 1'!M21="@","@",IF('Часть 1'!M21="нет","нет",IF(K!L67=0,0,1))),"")</f>
        <v>0</v>
      </c>
      <c r="H18" s="105">
        <f>IF(K!O67&lt;&gt;"#",IF('Часть 1'!P21="@","@",IF('Часть 1'!P21="нет","нет",IF(K!O67=0,0,1))),"")</f>
        <v>1</v>
      </c>
      <c r="I18" s="105">
        <f>IF(K!R67&lt;&gt;"#",IF('Часть 1'!S21="@","@",IF('Часть 1'!S21="нет","нет",IF(K!R67=0,0,1))),"")</f>
        <v>1</v>
      </c>
      <c r="J18" s="105">
        <f>IF(K!U67&lt;&gt;"#",IF('Часть 1'!V21="@","@",IF('Часть 1'!V21="нет","нет",IF(K!U67=0,0,1))),"")</f>
        <v>0</v>
      </c>
      <c r="K18" s="105">
        <f>IF(K!X67&lt;&gt;"#",IF('Часть 1'!Y21="@","@",IF('Часть 1'!Y21="нет","нет",IF(K!X67=0,0,1))),"")</f>
        <v>1</v>
      </c>
      <c r="L18" s="105" t="str">
        <f>IF(K!AA67&lt;&gt;"#",IF('Часть 1'!AB21="@","@",IF('Часть 1'!AB21="нет","нет",IF(K!AA67=0,0,1))),"")</f>
        <v/>
      </c>
      <c r="M18" s="105" t="str">
        <f>IF(K!AD67&lt;&gt;"#",IF('Часть 1'!AE21="@","@",IF('Часть 1'!AE21="нет","нет",IF(K!AD67=0,0,1))),"")</f>
        <v/>
      </c>
      <c r="N18" s="105" t="str">
        <f>IF(K!AG67&lt;&gt;"#",IF('Часть 1'!AH21="@","@",IF('Часть 1'!AH21="нет","нет",IF(K!AG67=0,0,1))),"")</f>
        <v/>
      </c>
      <c r="O18" s="105" t="str">
        <f>IF(K!AJ67&lt;&gt;"#",IF('Часть 1'!AK21="@","@",IF('Часть 1'!AK21="нет","нет",IF(K!AJ67=0,0,1))),"")</f>
        <v/>
      </c>
      <c r="P18" s="105" t="str">
        <f>IF(K!AM67&lt;&gt;"#",IF('Часть 1'!AN21="@","@",IF('Часть 1'!AN21="нет","нет",IF(K!AM67=0,0,1))),"")</f>
        <v/>
      </c>
      <c r="Q18" s="105" t="str">
        <f>IF(K!AP67&lt;&gt;"#",IF('Часть 1'!AQ21="@","@",IF('Часть 1'!AQ21="нет","нет",IF(K!AP67=0,0,1))),"")</f>
        <v/>
      </c>
      <c r="R18" s="105" t="str">
        <f>IF(K!AS67&lt;&gt;"#",IF('Часть 1'!AT21="@","@",IF('Часть 1'!AT21="нет","нет",IF(K!AS67=0,0,1))),"")</f>
        <v/>
      </c>
      <c r="S18" s="105" t="str">
        <f>IF(K!AV67&lt;&gt;"#",IF('Часть 1'!AW21="@","@",IF('Часть 1'!AW21="нет","нет",IF(K!AV67=0,0,1))),"")</f>
        <v/>
      </c>
      <c r="T18" s="105" t="str">
        <f>IF(K!AY67&lt;&gt;"#",IF('Часть 1'!AZ21="@","@",IF('Часть 1'!AZ21="нет","нет",IF(K!AY67=0,0,1))),"")</f>
        <v/>
      </c>
      <c r="U18" s="105" t="str">
        <f>IF(K!BB67&lt;&gt;"#",IF('Часть 1'!BC21="@","@",IF('Часть 1'!BC21="нет","нет",IF(K!BB67=0,0,1))),"")</f>
        <v/>
      </c>
      <c r="V18" s="105" t="str">
        <f>IF(K!BE67&lt;&gt;"#",IF('Часть 1'!BF21="@","@",IF('Часть 1'!BF21="нет","нет",IF(K!BE67=0,0,1))),"")</f>
        <v/>
      </c>
      <c r="W18" s="105" t="str">
        <f>IF(K!BH67&lt;&gt;"#",IF('Часть 1'!BI21="@","@",IF('Часть 1'!BI21="нет","нет",IF(K!BH67=0,0,1))),"")</f>
        <v/>
      </c>
      <c r="X18" s="105" t="str">
        <f>IF('Часть 2'!D23="","",'Часть 2'!D23)</f>
        <v>нет</v>
      </c>
      <c r="Y18" s="105" t="str">
        <f>IF('Часть 2'!E23="","",'Часть 2'!E23)</f>
        <v>нет</v>
      </c>
      <c r="Z18" s="105" t="str">
        <f>IF('Часть 2'!F23="","",'Часть 2'!F23)</f>
        <v/>
      </c>
      <c r="AA18" s="105" t="str">
        <f>IF('Часть 2'!G23="","",'Часть 2'!G23)</f>
        <v/>
      </c>
      <c r="AB18" s="105" t="str">
        <f>IF('Часть 2'!H23="","",'Часть 2'!H23)</f>
        <v/>
      </c>
      <c r="AC18" s="105" t="str">
        <f>IF('Часть 2'!I23="","",'Часть 2'!I23)</f>
        <v/>
      </c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229">
        <f t="shared" si="5"/>
        <v>4</v>
      </c>
      <c r="AS18" s="229">
        <f>IF(DO18&gt;0,"_",IF(LEN(C18)&gt;0,IF(AR18&gt;=служ!$D$35,5,IF(AR18&gt;=служ!$C$35,4,IF(AR18&gt;=служ!$B$35,3,2))),""))</f>
        <v>3</v>
      </c>
      <c r="AT18" s="230">
        <f>IF(LEN(C18)&gt;0,AR18/служ!$M$9,"")</f>
        <v>0.33333333333333331</v>
      </c>
      <c r="AU18" s="93">
        <f>Список!C20</f>
        <v>70201</v>
      </c>
      <c r="AV18" s="93">
        <f>Список!D20</f>
        <v>3</v>
      </c>
      <c r="AW18" s="93">
        <f>IF(LEN(C18)&gt;0,IF(AR18&gt;=служ!$D$35,5,IF(AR18&gt;=служ!$C$35,4,IF(AR18&gt;=служ!$B$35,3,2))),"")</f>
        <v>3</v>
      </c>
      <c r="AX18" s="93">
        <f>'Часть 1'!D21</f>
        <v>-5.66</v>
      </c>
      <c r="AY18" s="93">
        <f>'Часть 1'!F21</f>
        <v>0</v>
      </c>
      <c r="AZ18" s="93">
        <f>'Часть 1'!G21</f>
        <v>615</v>
      </c>
      <c r="BA18" s="93">
        <f>'Часть 1'!I21</f>
        <v>0</v>
      </c>
      <c r="BB18" s="93">
        <f>'Часть 1'!J21</f>
        <v>41</v>
      </c>
      <c r="BC18" s="93">
        <f>'Часть 1'!L21</f>
        <v>0</v>
      </c>
      <c r="BD18" s="93">
        <f>'Часть 1'!M21</f>
        <v>-90</v>
      </c>
      <c r="BE18" s="93">
        <f>'Часть 1'!O21</f>
        <v>0</v>
      </c>
      <c r="BF18" s="93">
        <f>'Часть 1'!P21</f>
        <v>-9.3000000000000007</v>
      </c>
      <c r="BG18" s="93">
        <f>'Часть 1'!R21</f>
        <v>0</v>
      </c>
      <c r="BH18" s="93">
        <f>'Часть 1'!S21</f>
        <v>41</v>
      </c>
      <c r="BI18" s="93">
        <f>'Часть 1'!U21</f>
        <v>0</v>
      </c>
      <c r="BJ18" s="93">
        <f>'Часть 1'!V21</f>
        <v>25</v>
      </c>
      <c r="BK18" s="93">
        <f>'Часть 1'!X21</f>
        <v>0</v>
      </c>
      <c r="BL18" s="93">
        <f>'Часть 1'!Y21</f>
        <v>28</v>
      </c>
      <c r="BM18" s="93">
        <f>'Часть 1'!AA21</f>
        <v>0</v>
      </c>
      <c r="BN18" s="93">
        <f>'Часть 1'!AB21</f>
        <v>0</v>
      </c>
      <c r="BO18" s="93">
        <f>'Часть 1'!AD21</f>
        <v>0</v>
      </c>
      <c r="BP18" s="93">
        <f>'Часть 1'!AE21</f>
        <v>0</v>
      </c>
      <c r="BQ18" s="93">
        <f>'Часть 1'!AG21</f>
        <v>0</v>
      </c>
      <c r="BR18" s="93">
        <f>'Часть 1'!AH21</f>
        <v>0</v>
      </c>
      <c r="BS18" s="93">
        <f>'Часть 1'!AJ21</f>
        <v>0</v>
      </c>
      <c r="BT18" s="93">
        <f>'Часть 1'!AK21</f>
        <v>0</v>
      </c>
      <c r="BU18" s="93">
        <f>'Часть 1'!AM21</f>
        <v>0</v>
      </c>
      <c r="BV18" s="93">
        <f>'Часть 1'!AN21</f>
        <v>0</v>
      </c>
      <c r="BW18" s="93">
        <f>'Часть 1'!AP21</f>
        <v>0</v>
      </c>
      <c r="BX18" s="93">
        <f>'Часть 1'!AQ21</f>
        <v>0</v>
      </c>
      <c r="BY18" s="93">
        <f>'Часть 1'!AS21</f>
        <v>0</v>
      </c>
      <c r="BZ18" s="93">
        <f>'Часть 1'!AT21</f>
        <v>0</v>
      </c>
      <c r="CA18" s="93">
        <f>'Часть 1'!AV21</f>
        <v>0</v>
      </c>
      <c r="CB18" s="93">
        <f>'Часть 1'!AW21</f>
        <v>0</v>
      </c>
      <c r="CC18" s="93">
        <f>'Часть 1'!AY21</f>
        <v>0</v>
      </c>
      <c r="CD18" s="93">
        <f>'Часть 1'!AZ21</f>
        <v>0</v>
      </c>
      <c r="CE18" s="93">
        <f>'Часть 1'!BB21</f>
        <v>0</v>
      </c>
      <c r="CF18" s="93">
        <f>'Часть 1'!BC21</f>
        <v>0</v>
      </c>
      <c r="CG18" s="93">
        <f>'Часть 1'!BE21</f>
        <v>0</v>
      </c>
      <c r="CH18" s="93">
        <f>'Часть 1'!BF21</f>
        <v>0</v>
      </c>
      <c r="CI18" s="93">
        <f>'Часть 1'!BH21</f>
        <v>0</v>
      </c>
      <c r="CJ18" s="93">
        <f>'Часть 1'!BI21</f>
        <v>0</v>
      </c>
      <c r="CK18" s="93">
        <f>'Часть 1'!BK21</f>
        <v>0</v>
      </c>
      <c r="CL18" s="93" t="str">
        <f>'Часть 2'!D23</f>
        <v>нет</v>
      </c>
      <c r="CM18" s="93" t="str">
        <f>'Часть 2'!E23</f>
        <v>нет</v>
      </c>
      <c r="CN18" s="93">
        <f>'Часть 2'!F23</f>
        <v>0</v>
      </c>
      <c r="CO18" s="93">
        <f>'Часть 2'!G23</f>
        <v>0</v>
      </c>
      <c r="CP18" s="93">
        <f>'Часть 2'!H23</f>
        <v>0</v>
      </c>
      <c r="CQ18" s="93">
        <f>'Часть 2'!I23</f>
        <v>0</v>
      </c>
      <c r="CR18" s="93">
        <f>'Часть 2'!J23</f>
        <v>0</v>
      </c>
      <c r="CS18" s="93">
        <f>'Часть 2'!K23</f>
        <v>0</v>
      </c>
      <c r="CT18" s="93">
        <f>'Часть 2'!L23</f>
        <v>0</v>
      </c>
      <c r="CU18" s="93">
        <f>'Часть 2'!M23</f>
        <v>0</v>
      </c>
      <c r="CV18" s="93">
        <f>'Часть 2'!N23</f>
        <v>0</v>
      </c>
      <c r="CW18" s="93">
        <f>'Часть 2'!O23</f>
        <v>0</v>
      </c>
      <c r="CX18" s="93">
        <f>'Часть 2'!P23</f>
        <v>0</v>
      </c>
      <c r="CY18" s="93">
        <f>'Часть 2'!Q23</f>
        <v>0</v>
      </c>
      <c r="CZ18" s="93">
        <f>'Часть 2'!R23</f>
        <v>0</v>
      </c>
      <c r="DA18" s="93">
        <f>'Часть 2'!S23</f>
        <v>0</v>
      </c>
      <c r="DB18" s="93">
        <f>'Часть 2'!T23</f>
        <v>0</v>
      </c>
      <c r="DC18" s="93">
        <f>'Часть 2'!U23</f>
        <v>0</v>
      </c>
      <c r="DD18" s="93">
        <f>'Часть 2'!V23</f>
        <v>0</v>
      </c>
      <c r="DE18" s="93">
        <f>'Часть 2'!W23</f>
        <v>0</v>
      </c>
      <c r="DH18" s="93" t="str">
        <f t="shared" si="6"/>
        <v>7в</v>
      </c>
      <c r="DI18" s="107" t="str">
        <f t="shared" si="7"/>
        <v>v1.1</v>
      </c>
      <c r="DJ18" s="93">
        <f t="shared" si="8"/>
        <v>4</v>
      </c>
      <c r="DK18" s="93">
        <f t="shared" si="9"/>
        <v>0</v>
      </c>
      <c r="DL18" s="93">
        <f t="shared" si="10"/>
        <v>0</v>
      </c>
      <c r="DM18" s="93">
        <f t="shared" si="11"/>
        <v>4</v>
      </c>
      <c r="DN18" s="93">
        <f t="shared" si="12"/>
        <v>0</v>
      </c>
      <c r="DO18" s="93">
        <f t="shared" si="3"/>
        <v>0</v>
      </c>
      <c r="DP18" s="93">
        <f>IF(DO18&gt;0,"_",IF(LEN(C18)&gt;0,IF(AND(DY18=1,DM18&gt;=служ!$D$41),5,IF(AND(DY18=1,DM18&gt;=служ!$C$41),4,IF(AND(DY18=1,DM18&gt;=служ!$B$41),3,2))),""))</f>
        <v>2</v>
      </c>
      <c r="DQ18" s="93">
        <f>IF(DO18&gt;0,"_",IF(LEN(C18)&gt;0,IF(AND(DY18=1,DN18&gt;=служ!$D$42),5,IF(AND(DY18=1,DN18&gt;=служ!$C$42),4,IF(AND(DY18=1,DN18&gt;=служ!$B$42),3,2))),""))</f>
        <v>2</v>
      </c>
      <c r="DR18" s="93">
        <f>IF(LEN(C18)&gt;0,IF(AND(DY18=1,DM18&gt;=служ!$D$41),5,IF(AND(DY18=1,DM18&gt;=служ!$C$41),4,IF(AND(DY18=1,DM18&gt;=служ!$B$41),3,2))),"")</f>
        <v>2</v>
      </c>
      <c r="DS18" s="93">
        <f>IF(LEN(C18)&gt;0,IF(AND(DY18=1,DN18&gt;=служ!$D$42),5,IF(AND(DY18=1,DN18&gt;=служ!$C$42),4,IF(AND(DY18=1,DN18&gt;=служ!$B$42),3,2))),"")</f>
        <v>2</v>
      </c>
      <c r="DT18" s="227">
        <f>IF(LEN(C18)&gt;0,DM18/служ!$G$41,"")</f>
        <v>0.17391304347826086</v>
      </c>
      <c r="DU18" s="227">
        <f>IF(LEN(C18)&gt;0,DN18/служ!$G$42,"")</f>
        <v>0</v>
      </c>
      <c r="DV18" s="227">
        <f>IF(LEN(C18)&gt;0,DJ18/служ!$E$41,"")</f>
        <v>0.23529411764705882</v>
      </c>
      <c r="DW18" s="227">
        <f>IF(LEN(C18)&gt;0,DK18/служ!$E$42,"")</f>
        <v>0</v>
      </c>
      <c r="DX18" s="227">
        <f>IF(LEN(C18)&gt;0,DL18/служ!$E$43,"")</f>
        <v>0</v>
      </c>
      <c r="DY18" s="93">
        <f>IF(AND(DJ18&gt;=служ!$F$41,DK18&gt;=служ!$F$42,DL18&gt;=служ!$F$43),1,0)</f>
        <v>0</v>
      </c>
    </row>
    <row r="19" spans="1:129" ht="15.75" hidden="1" customHeight="1" x14ac:dyDescent="0.2">
      <c r="A19" s="93">
        <f t="shared" si="4"/>
        <v>0</v>
      </c>
      <c r="B19" s="259">
        <v>16</v>
      </c>
      <c r="C19" s="102" t="str">
        <f>IF(ISBLANK(Список!B21),"",IF(Список!K21=0,"","_"))</f>
        <v/>
      </c>
      <c r="D19" s="105" t="str">
        <f>IF(K!C68&lt;&gt;"#",IF('Часть 1'!D22="@","@",IF('Часть 1'!D22="нет","нет",IF(K!C68=0,0,1))),"")</f>
        <v/>
      </c>
      <c r="E19" s="105" t="str">
        <f>IF(K!F68&lt;&gt;"#",IF('Часть 1'!G22="@","@",IF('Часть 1'!G22="нет","нет",IF(K!F68=0,0,1))),"")</f>
        <v/>
      </c>
      <c r="F19" s="105" t="str">
        <f>IF(K!I68&lt;&gt;"#",IF('Часть 1'!J22="@","@",IF('Часть 1'!J22="нет","нет",IF(K!I68=0,0,1))),"")</f>
        <v/>
      </c>
      <c r="G19" s="105" t="str">
        <f>IF(K!L68&lt;&gt;"#",IF('Часть 1'!M22="@","@",IF('Часть 1'!M22="нет","нет",IF(K!L68=0,0,1))),"")</f>
        <v/>
      </c>
      <c r="H19" s="105" t="str">
        <f>IF(K!O68&lt;&gt;"#",IF('Часть 1'!P22="@","@",IF('Часть 1'!P22="нет","нет",IF(K!O68=0,0,1))),"")</f>
        <v/>
      </c>
      <c r="I19" s="105" t="str">
        <f>IF(K!R68&lt;&gt;"#",IF('Часть 1'!S22="@","@",IF('Часть 1'!S22="нет","нет",IF(K!R68=0,0,1))),"")</f>
        <v/>
      </c>
      <c r="J19" s="105" t="str">
        <f>IF(K!U68&lt;&gt;"#",IF('Часть 1'!V22="@","@",IF('Часть 1'!V22="нет","нет",IF(K!U68=0,0,1))),"")</f>
        <v/>
      </c>
      <c r="K19" s="105" t="str">
        <f>IF(K!X68&lt;&gt;"#",IF('Часть 1'!Y22="@","@",IF('Часть 1'!Y22="нет","нет",IF(K!X68=0,0,1))),"")</f>
        <v/>
      </c>
      <c r="L19" s="105" t="str">
        <f>IF(K!AA68&lt;&gt;"#",IF('Часть 1'!AB22="@","@",IF('Часть 1'!AB22="нет","нет",IF(K!AA68=0,0,1))),"")</f>
        <v/>
      </c>
      <c r="M19" s="105" t="str">
        <f>IF(K!AD68&lt;&gt;"#",IF('Часть 1'!AE22="@","@",IF('Часть 1'!AE22="нет","нет",IF(K!AD68=0,0,1))),"")</f>
        <v/>
      </c>
      <c r="N19" s="105" t="str">
        <f>IF(K!AG68&lt;&gt;"#",IF('Часть 1'!AH22="@","@",IF('Часть 1'!AH22="нет","нет",IF(K!AG68=0,0,1))),"")</f>
        <v/>
      </c>
      <c r="O19" s="105" t="str">
        <f>IF(K!AJ68&lt;&gt;"#",IF('Часть 1'!AK22="@","@",IF('Часть 1'!AK22="нет","нет",IF(K!AJ68=0,0,1))),"")</f>
        <v/>
      </c>
      <c r="P19" s="105" t="str">
        <f>IF(K!AM68&lt;&gt;"#",IF('Часть 1'!AN22="@","@",IF('Часть 1'!AN22="нет","нет",IF(K!AM68=0,0,1))),"")</f>
        <v/>
      </c>
      <c r="Q19" s="105" t="str">
        <f>IF(K!AP68&lt;&gt;"#",IF('Часть 1'!AQ22="@","@",IF('Часть 1'!AQ22="нет","нет",IF(K!AP68=0,0,1))),"")</f>
        <v/>
      </c>
      <c r="R19" s="105" t="str">
        <f>IF(K!AS68&lt;&gt;"#",IF('Часть 1'!AT22="@","@",IF('Часть 1'!AT22="нет","нет",IF(K!AS68=0,0,1))),"")</f>
        <v/>
      </c>
      <c r="S19" s="105" t="str">
        <f>IF(K!AV68&lt;&gt;"#",IF('Часть 1'!AW22="@","@",IF('Часть 1'!AW22="нет","нет",IF(K!AV68=0,0,1))),"")</f>
        <v/>
      </c>
      <c r="T19" s="105" t="str">
        <f>IF(K!AY68&lt;&gt;"#",IF('Часть 1'!AZ22="@","@",IF('Часть 1'!AZ22="нет","нет",IF(K!AY68=0,0,1))),"")</f>
        <v/>
      </c>
      <c r="U19" s="105" t="str">
        <f>IF(K!BB68&lt;&gt;"#",IF('Часть 1'!BC22="@","@",IF('Часть 1'!BC22="нет","нет",IF(K!BB68=0,0,1))),"")</f>
        <v/>
      </c>
      <c r="V19" s="105" t="str">
        <f>IF(K!BE68&lt;&gt;"#",IF('Часть 1'!BF22="@","@",IF('Часть 1'!BF22="нет","нет",IF(K!BE68=0,0,1))),"")</f>
        <v/>
      </c>
      <c r="W19" s="105" t="str">
        <f>IF(K!BH68&lt;&gt;"#",IF('Часть 1'!BI22="@","@",IF('Часть 1'!BI22="нет","нет",IF(K!BH68=0,0,1))),"")</f>
        <v/>
      </c>
      <c r="X19" s="105" t="str">
        <f>IF('Часть 2'!D24="","",'Часть 2'!D24)</f>
        <v/>
      </c>
      <c r="Y19" s="105" t="str">
        <f>IF('Часть 2'!E24="","",'Часть 2'!E24)</f>
        <v/>
      </c>
      <c r="Z19" s="105" t="str">
        <f>IF('Часть 2'!F24="","",'Часть 2'!F24)</f>
        <v/>
      </c>
      <c r="AA19" s="105" t="str">
        <f>IF('Часть 2'!G24="","",'Часть 2'!G24)</f>
        <v/>
      </c>
      <c r="AB19" s="105" t="str">
        <f>IF('Часть 2'!H24="","",'Часть 2'!H24)</f>
        <v/>
      </c>
      <c r="AC19" s="105" t="str">
        <f>IF('Часть 2'!I24="","",'Часть 2'!I24)</f>
        <v/>
      </c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229">
        <f t="shared" si="5"/>
        <v>0</v>
      </c>
      <c r="AS19" s="229" t="str">
        <f>IF(DO19&gt;0,"_",IF(LEN(C19)&gt;0,IF(AR19&gt;=служ!$D$35,5,IF(AR19&gt;=служ!$C$35,4,IF(AR19&gt;=служ!$B$35,3,2))),""))</f>
        <v/>
      </c>
      <c r="AT19" s="230" t="str">
        <f>IF(LEN(C19)&gt;0,AR19/служ!$M$9,"")</f>
        <v/>
      </c>
      <c r="AU19" s="93">
        <f>Список!C21</f>
        <v>0</v>
      </c>
      <c r="AV19" s="93">
        <f>Список!D21</f>
        <v>0</v>
      </c>
      <c r="AW19" s="93" t="str">
        <f>IF(LEN(C19)&gt;0,IF(AR19&gt;=служ!$D$35,5,IF(AR19&gt;=служ!$C$35,4,IF(AR19&gt;=служ!$B$35,3,2))),"")</f>
        <v/>
      </c>
      <c r="AX19" s="93">
        <f>'Часть 1'!D22</f>
        <v>0</v>
      </c>
      <c r="AY19" s="93">
        <f>'Часть 1'!F22</f>
        <v>0</v>
      </c>
      <c r="AZ19" s="93">
        <f>'Часть 1'!G22</f>
        <v>0</v>
      </c>
      <c r="BA19" s="93">
        <f>'Часть 1'!I22</f>
        <v>0</v>
      </c>
      <c r="BB19" s="93">
        <f>'Часть 1'!J22</f>
        <v>0</v>
      </c>
      <c r="BC19" s="93">
        <f>'Часть 1'!L22</f>
        <v>0</v>
      </c>
      <c r="BD19" s="93">
        <f>'Часть 1'!M22</f>
        <v>0</v>
      </c>
      <c r="BE19" s="93">
        <f>'Часть 1'!O22</f>
        <v>0</v>
      </c>
      <c r="BF19" s="93">
        <f>'Часть 1'!P22</f>
        <v>0</v>
      </c>
      <c r="BG19" s="93">
        <f>'Часть 1'!R22</f>
        <v>0</v>
      </c>
      <c r="BH19" s="93">
        <f>'Часть 1'!S22</f>
        <v>0</v>
      </c>
      <c r="BI19" s="93">
        <f>'Часть 1'!U22</f>
        <v>0</v>
      </c>
      <c r="BJ19" s="93">
        <f>'Часть 1'!V22</f>
        <v>0</v>
      </c>
      <c r="BK19" s="93">
        <f>'Часть 1'!X22</f>
        <v>0</v>
      </c>
      <c r="BL19" s="93">
        <f>'Часть 1'!Y22</f>
        <v>0</v>
      </c>
      <c r="BM19" s="93">
        <f>'Часть 1'!AA22</f>
        <v>0</v>
      </c>
      <c r="BN19" s="93">
        <f>'Часть 1'!AB22</f>
        <v>0</v>
      </c>
      <c r="BO19" s="93">
        <f>'Часть 1'!AD22</f>
        <v>0</v>
      </c>
      <c r="BP19" s="93">
        <f>'Часть 1'!AE22</f>
        <v>0</v>
      </c>
      <c r="BQ19" s="93">
        <f>'Часть 1'!AG22</f>
        <v>0</v>
      </c>
      <c r="BR19" s="93">
        <f>'Часть 1'!AH22</f>
        <v>0</v>
      </c>
      <c r="BS19" s="93">
        <f>'Часть 1'!AJ22</f>
        <v>0</v>
      </c>
      <c r="BT19" s="93">
        <f>'Часть 1'!AK22</f>
        <v>0</v>
      </c>
      <c r="BU19" s="93">
        <f>'Часть 1'!AM22</f>
        <v>0</v>
      </c>
      <c r="BV19" s="93">
        <f>'Часть 1'!AN22</f>
        <v>0</v>
      </c>
      <c r="BW19" s="93">
        <f>'Часть 1'!AP22</f>
        <v>0</v>
      </c>
      <c r="BX19" s="93">
        <f>'Часть 1'!AQ22</f>
        <v>0</v>
      </c>
      <c r="BY19" s="93">
        <f>'Часть 1'!AS22</f>
        <v>0</v>
      </c>
      <c r="BZ19" s="93">
        <f>'Часть 1'!AT22</f>
        <v>0</v>
      </c>
      <c r="CA19" s="93">
        <f>'Часть 1'!AV22</f>
        <v>0</v>
      </c>
      <c r="CB19" s="93">
        <f>'Часть 1'!AW22</f>
        <v>0</v>
      </c>
      <c r="CC19" s="93">
        <f>'Часть 1'!AY22</f>
        <v>0</v>
      </c>
      <c r="CD19" s="93">
        <f>'Часть 1'!AZ22</f>
        <v>0</v>
      </c>
      <c r="CE19" s="93">
        <f>'Часть 1'!BB22</f>
        <v>0</v>
      </c>
      <c r="CF19" s="93">
        <f>'Часть 1'!BC22</f>
        <v>0</v>
      </c>
      <c r="CG19" s="93">
        <f>'Часть 1'!BE22</f>
        <v>0</v>
      </c>
      <c r="CH19" s="93">
        <f>'Часть 1'!BF22</f>
        <v>0</v>
      </c>
      <c r="CI19" s="93">
        <f>'Часть 1'!BH22</f>
        <v>0</v>
      </c>
      <c r="CJ19" s="93">
        <f>'Часть 1'!BI22</f>
        <v>0</v>
      </c>
      <c r="CK19" s="93">
        <f>'Часть 1'!BK22</f>
        <v>0</v>
      </c>
      <c r="CL19" s="93">
        <f>'Часть 2'!D24</f>
        <v>0</v>
      </c>
      <c r="CM19" s="93">
        <f>'Часть 2'!E24</f>
        <v>0</v>
      </c>
      <c r="CN19" s="93">
        <f>'Часть 2'!F24</f>
        <v>0</v>
      </c>
      <c r="CO19" s="93">
        <f>'Часть 2'!G24</f>
        <v>0</v>
      </c>
      <c r="CP19" s="93">
        <f>'Часть 2'!H24</f>
        <v>0</v>
      </c>
      <c r="CQ19" s="93">
        <f>'Часть 2'!I24</f>
        <v>0</v>
      </c>
      <c r="CR19" s="93">
        <f>'Часть 2'!J24</f>
        <v>0</v>
      </c>
      <c r="CS19" s="93">
        <f>'Часть 2'!K24</f>
        <v>0</v>
      </c>
      <c r="CT19" s="93">
        <f>'Часть 2'!L24</f>
        <v>0</v>
      </c>
      <c r="CU19" s="93">
        <f>'Часть 2'!M24</f>
        <v>0</v>
      </c>
      <c r="CV19" s="93">
        <f>'Часть 2'!N24</f>
        <v>0</v>
      </c>
      <c r="CW19" s="93">
        <f>'Часть 2'!O24</f>
        <v>0</v>
      </c>
      <c r="CX19" s="93">
        <f>'Часть 2'!P24</f>
        <v>0</v>
      </c>
      <c r="CY19" s="93">
        <f>'Часть 2'!Q24</f>
        <v>0</v>
      </c>
      <c r="CZ19" s="93">
        <f>'Часть 2'!R24</f>
        <v>0</v>
      </c>
      <c r="DA19" s="93">
        <f>'Часть 2'!S24</f>
        <v>0</v>
      </c>
      <c r="DB19" s="93">
        <f>'Часть 2'!T24</f>
        <v>0</v>
      </c>
      <c r="DC19" s="93">
        <f>'Часть 2'!U24</f>
        <v>0</v>
      </c>
      <c r="DD19" s="93">
        <f>'Часть 2'!V24</f>
        <v>0</v>
      </c>
      <c r="DE19" s="93">
        <f>'Часть 2'!W24</f>
        <v>0</v>
      </c>
      <c r="DH19" s="93" t="str">
        <f t="shared" si="6"/>
        <v>7в</v>
      </c>
      <c r="DI19" s="107" t="str">
        <f t="shared" si="7"/>
        <v>v1.1</v>
      </c>
      <c r="DJ19" s="93">
        <f t="shared" si="8"/>
        <v>0</v>
      </c>
      <c r="DK19" s="93">
        <f t="shared" si="9"/>
        <v>0</v>
      </c>
      <c r="DL19" s="93">
        <f t="shared" si="10"/>
        <v>0</v>
      </c>
      <c r="DM19" s="93">
        <f t="shared" si="11"/>
        <v>0</v>
      </c>
      <c r="DN19" s="93">
        <f t="shared" si="12"/>
        <v>0</v>
      </c>
      <c r="DO19" s="93">
        <f t="shared" si="3"/>
        <v>0</v>
      </c>
      <c r="DP19" s="93" t="str">
        <f>IF(DO19&gt;0,"_",IF(LEN(C19)&gt;0,IF(AND(DY19=1,DM19&gt;=служ!$D$41),5,IF(AND(DY19=1,DM19&gt;=служ!$C$41),4,IF(AND(DY19=1,DM19&gt;=служ!$B$41),3,2))),""))</f>
        <v/>
      </c>
      <c r="DQ19" s="93" t="str">
        <f>IF(DO19&gt;0,"_",IF(LEN(C19)&gt;0,IF(AND(DY19=1,DN19&gt;=служ!$D$42),5,IF(AND(DY19=1,DN19&gt;=служ!$C$42),4,IF(AND(DY19=1,DN19&gt;=служ!$B$42),3,2))),""))</f>
        <v/>
      </c>
      <c r="DR19" s="93" t="str">
        <f>IF(LEN(C19)&gt;0,IF(AND(DY19=1,DM19&gt;=служ!$D$41),5,IF(AND(DY19=1,DM19&gt;=служ!$C$41),4,IF(AND(DY19=1,DM19&gt;=служ!$B$41),3,2))),"")</f>
        <v/>
      </c>
      <c r="DS19" s="93" t="str">
        <f>IF(LEN(C19)&gt;0,IF(AND(DY19=1,DN19&gt;=служ!$D$42),5,IF(AND(DY19=1,DN19&gt;=служ!$C$42),4,IF(AND(DY19=1,DN19&gt;=служ!$B$42),3,2))),"")</f>
        <v/>
      </c>
      <c r="DT19" s="227" t="str">
        <f>IF(LEN(C19)&gt;0,DM19/служ!$G$41,"")</f>
        <v/>
      </c>
      <c r="DU19" s="227" t="str">
        <f>IF(LEN(C19)&gt;0,DN19/служ!$G$42,"")</f>
        <v/>
      </c>
      <c r="DV19" s="227" t="str">
        <f>IF(LEN(C19)&gt;0,DJ19/служ!$E$41,"")</f>
        <v/>
      </c>
      <c r="DW19" s="227" t="str">
        <f>IF(LEN(C19)&gt;0,DK19/служ!$E$42,"")</f>
        <v/>
      </c>
      <c r="DX19" s="227" t="str">
        <f>IF(LEN(C19)&gt;0,DL19/служ!$E$43,"")</f>
        <v/>
      </c>
      <c r="DY19" s="93">
        <f>IF(AND(DJ19&gt;=служ!$F$41,DK19&gt;=служ!$F$42,DL19&gt;=служ!$F$43),1,0)</f>
        <v>0</v>
      </c>
    </row>
    <row r="20" spans="1:129" ht="15.75" hidden="1" customHeight="1" x14ac:dyDescent="0.2">
      <c r="A20" s="93">
        <f t="shared" si="4"/>
        <v>0</v>
      </c>
      <c r="B20" s="259">
        <v>17</v>
      </c>
      <c r="C20" s="102" t="str">
        <f>IF(ISBLANK(Список!B22),"",IF(Список!K22=0,"","_"))</f>
        <v/>
      </c>
      <c r="D20" s="105" t="str">
        <f>IF(K!C69&lt;&gt;"#",IF('Часть 1'!D23="@","@",IF('Часть 1'!D23="нет","нет",IF(K!C69=0,0,1))),"")</f>
        <v/>
      </c>
      <c r="E20" s="105" t="str">
        <f>IF(K!F69&lt;&gt;"#",IF('Часть 1'!G23="@","@",IF('Часть 1'!G23="нет","нет",IF(K!F69=0,0,1))),"")</f>
        <v/>
      </c>
      <c r="F20" s="105" t="str">
        <f>IF(K!I69&lt;&gt;"#",IF('Часть 1'!J23="@","@",IF('Часть 1'!J23="нет","нет",IF(K!I69=0,0,1))),"")</f>
        <v/>
      </c>
      <c r="G20" s="105" t="str">
        <f>IF(K!L69&lt;&gt;"#",IF('Часть 1'!M23="@","@",IF('Часть 1'!M23="нет","нет",IF(K!L69=0,0,1))),"")</f>
        <v/>
      </c>
      <c r="H20" s="105" t="str">
        <f>IF(K!O69&lt;&gt;"#",IF('Часть 1'!P23="@","@",IF('Часть 1'!P23="нет","нет",IF(K!O69=0,0,1))),"")</f>
        <v/>
      </c>
      <c r="I20" s="105" t="str">
        <f>IF(K!R69&lt;&gt;"#",IF('Часть 1'!S23="@","@",IF('Часть 1'!S23="нет","нет",IF(K!R69=0,0,1))),"")</f>
        <v/>
      </c>
      <c r="J20" s="105" t="str">
        <f>IF(K!U69&lt;&gt;"#",IF('Часть 1'!V23="@","@",IF('Часть 1'!V23="нет","нет",IF(K!U69=0,0,1))),"")</f>
        <v/>
      </c>
      <c r="K20" s="105" t="str">
        <f>IF(K!X69&lt;&gt;"#",IF('Часть 1'!Y23="@","@",IF('Часть 1'!Y23="нет","нет",IF(K!X69=0,0,1))),"")</f>
        <v/>
      </c>
      <c r="L20" s="105" t="str">
        <f>IF(K!AA69&lt;&gt;"#",IF('Часть 1'!AB23="@","@",IF('Часть 1'!AB23="нет","нет",IF(K!AA69=0,0,1))),"")</f>
        <v/>
      </c>
      <c r="M20" s="105" t="str">
        <f>IF(K!AD69&lt;&gt;"#",IF('Часть 1'!AE23="@","@",IF('Часть 1'!AE23="нет","нет",IF(K!AD69=0,0,1))),"")</f>
        <v/>
      </c>
      <c r="N20" s="105" t="str">
        <f>IF(K!AG69&lt;&gt;"#",IF('Часть 1'!AH23="@","@",IF('Часть 1'!AH23="нет","нет",IF(K!AG69=0,0,1))),"")</f>
        <v/>
      </c>
      <c r="O20" s="105" t="str">
        <f>IF(K!AJ69&lt;&gt;"#",IF('Часть 1'!AK23="@","@",IF('Часть 1'!AK23="нет","нет",IF(K!AJ69=0,0,1))),"")</f>
        <v/>
      </c>
      <c r="P20" s="105" t="str">
        <f>IF(K!AM69&lt;&gt;"#",IF('Часть 1'!AN23="@","@",IF('Часть 1'!AN23="нет","нет",IF(K!AM69=0,0,1))),"")</f>
        <v/>
      </c>
      <c r="Q20" s="105" t="str">
        <f>IF(K!AP69&lt;&gt;"#",IF('Часть 1'!AQ23="@","@",IF('Часть 1'!AQ23="нет","нет",IF(K!AP69=0,0,1))),"")</f>
        <v/>
      </c>
      <c r="R20" s="105" t="str">
        <f>IF(K!AS69&lt;&gt;"#",IF('Часть 1'!AT23="@","@",IF('Часть 1'!AT23="нет","нет",IF(K!AS69=0,0,1))),"")</f>
        <v/>
      </c>
      <c r="S20" s="105" t="str">
        <f>IF(K!AV69&lt;&gt;"#",IF('Часть 1'!AW23="@","@",IF('Часть 1'!AW23="нет","нет",IF(K!AV69=0,0,1))),"")</f>
        <v/>
      </c>
      <c r="T20" s="105" t="str">
        <f>IF(K!AY69&lt;&gt;"#",IF('Часть 1'!AZ23="@","@",IF('Часть 1'!AZ23="нет","нет",IF(K!AY69=0,0,1))),"")</f>
        <v/>
      </c>
      <c r="U20" s="105" t="str">
        <f>IF(K!BB69&lt;&gt;"#",IF('Часть 1'!BC23="@","@",IF('Часть 1'!BC23="нет","нет",IF(K!BB69=0,0,1))),"")</f>
        <v/>
      </c>
      <c r="V20" s="105" t="str">
        <f>IF(K!BE69&lt;&gt;"#",IF('Часть 1'!BF23="@","@",IF('Часть 1'!BF23="нет","нет",IF(K!BE69=0,0,1))),"")</f>
        <v/>
      </c>
      <c r="W20" s="105" t="str">
        <f>IF(K!BH69&lt;&gt;"#",IF('Часть 1'!BI23="@","@",IF('Часть 1'!BI23="нет","нет",IF(K!BH69=0,0,1))),"")</f>
        <v/>
      </c>
      <c r="X20" s="105" t="str">
        <f>IF('Часть 2'!D25="","",'Часть 2'!D25)</f>
        <v/>
      </c>
      <c r="Y20" s="105" t="str">
        <f>IF('Часть 2'!E25="","",'Часть 2'!E25)</f>
        <v/>
      </c>
      <c r="Z20" s="105" t="str">
        <f>IF('Часть 2'!F25="","",'Часть 2'!F25)</f>
        <v/>
      </c>
      <c r="AA20" s="105" t="str">
        <f>IF('Часть 2'!G25="","",'Часть 2'!G25)</f>
        <v/>
      </c>
      <c r="AB20" s="105" t="str">
        <f>IF('Часть 2'!H25="","",'Часть 2'!H25)</f>
        <v/>
      </c>
      <c r="AC20" s="105" t="str">
        <f>IF('Часть 2'!I25="","",'Часть 2'!I25)</f>
        <v/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229">
        <f t="shared" si="5"/>
        <v>0</v>
      </c>
      <c r="AS20" s="229" t="str">
        <f>IF(DO20&gt;0,"_",IF(LEN(C20)&gt;0,IF(AR20&gt;=служ!$D$35,5,IF(AR20&gt;=служ!$C$35,4,IF(AR20&gt;=служ!$B$35,3,2))),""))</f>
        <v/>
      </c>
      <c r="AT20" s="230" t="str">
        <f>IF(LEN(C20)&gt;0,AR20/служ!$M$9,"")</f>
        <v/>
      </c>
      <c r="AU20" s="93">
        <f>Список!C22</f>
        <v>0</v>
      </c>
      <c r="AV20" s="93">
        <f>Список!D22</f>
        <v>0</v>
      </c>
      <c r="AW20" s="93" t="str">
        <f>IF(LEN(C20)&gt;0,IF(AR20&gt;=служ!$D$35,5,IF(AR20&gt;=служ!$C$35,4,IF(AR20&gt;=служ!$B$35,3,2))),"")</f>
        <v/>
      </c>
      <c r="AX20" s="93">
        <f>'Часть 1'!D23</f>
        <v>0</v>
      </c>
      <c r="AY20" s="93">
        <f>'Часть 1'!F23</f>
        <v>0</v>
      </c>
      <c r="AZ20" s="93">
        <f>'Часть 1'!G23</f>
        <v>0</v>
      </c>
      <c r="BA20" s="93">
        <f>'Часть 1'!I23</f>
        <v>0</v>
      </c>
      <c r="BB20" s="93">
        <f>'Часть 1'!J23</f>
        <v>0</v>
      </c>
      <c r="BC20" s="93">
        <f>'Часть 1'!L23</f>
        <v>0</v>
      </c>
      <c r="BD20" s="93">
        <f>'Часть 1'!M23</f>
        <v>0</v>
      </c>
      <c r="BE20" s="93">
        <f>'Часть 1'!O23</f>
        <v>0</v>
      </c>
      <c r="BF20" s="93">
        <f>'Часть 1'!P23</f>
        <v>0</v>
      </c>
      <c r="BG20" s="93">
        <f>'Часть 1'!R23</f>
        <v>0</v>
      </c>
      <c r="BH20" s="93">
        <f>'Часть 1'!S23</f>
        <v>0</v>
      </c>
      <c r="BI20" s="93">
        <f>'Часть 1'!U23</f>
        <v>0</v>
      </c>
      <c r="BJ20" s="93">
        <f>'Часть 1'!V23</f>
        <v>0</v>
      </c>
      <c r="BK20" s="93">
        <f>'Часть 1'!X23</f>
        <v>0</v>
      </c>
      <c r="BL20" s="93">
        <f>'Часть 1'!Y23</f>
        <v>0</v>
      </c>
      <c r="BM20" s="93">
        <f>'Часть 1'!AA23</f>
        <v>0</v>
      </c>
      <c r="BN20" s="93">
        <f>'Часть 1'!AB23</f>
        <v>0</v>
      </c>
      <c r="BO20" s="93">
        <f>'Часть 1'!AD23</f>
        <v>0</v>
      </c>
      <c r="BP20" s="93">
        <f>'Часть 1'!AE23</f>
        <v>0</v>
      </c>
      <c r="BQ20" s="93">
        <f>'Часть 1'!AG23</f>
        <v>0</v>
      </c>
      <c r="BR20" s="93">
        <f>'Часть 1'!AH23</f>
        <v>0</v>
      </c>
      <c r="BS20" s="93">
        <f>'Часть 1'!AJ23</f>
        <v>0</v>
      </c>
      <c r="BT20" s="93">
        <f>'Часть 1'!AK23</f>
        <v>0</v>
      </c>
      <c r="BU20" s="93">
        <f>'Часть 1'!AM23</f>
        <v>0</v>
      </c>
      <c r="BV20" s="93">
        <f>'Часть 1'!AN23</f>
        <v>0</v>
      </c>
      <c r="BW20" s="93">
        <f>'Часть 1'!AP23</f>
        <v>0</v>
      </c>
      <c r="BX20" s="93">
        <f>'Часть 1'!AQ23</f>
        <v>0</v>
      </c>
      <c r="BY20" s="93">
        <f>'Часть 1'!AS23</f>
        <v>0</v>
      </c>
      <c r="BZ20" s="93">
        <f>'Часть 1'!AT23</f>
        <v>0</v>
      </c>
      <c r="CA20" s="93">
        <f>'Часть 1'!AV23</f>
        <v>0</v>
      </c>
      <c r="CB20" s="93">
        <f>'Часть 1'!AW23</f>
        <v>0</v>
      </c>
      <c r="CC20" s="93">
        <f>'Часть 1'!AY23</f>
        <v>0</v>
      </c>
      <c r="CD20" s="93">
        <f>'Часть 1'!AZ23</f>
        <v>0</v>
      </c>
      <c r="CE20" s="93">
        <f>'Часть 1'!BB23</f>
        <v>0</v>
      </c>
      <c r="CF20" s="93">
        <f>'Часть 1'!BC23</f>
        <v>0</v>
      </c>
      <c r="CG20" s="93">
        <f>'Часть 1'!BE23</f>
        <v>0</v>
      </c>
      <c r="CH20" s="93">
        <f>'Часть 1'!BF23</f>
        <v>0</v>
      </c>
      <c r="CI20" s="93">
        <f>'Часть 1'!BH23</f>
        <v>0</v>
      </c>
      <c r="CJ20" s="93">
        <f>'Часть 1'!BI23</f>
        <v>0</v>
      </c>
      <c r="CK20" s="93">
        <f>'Часть 1'!BK23</f>
        <v>0</v>
      </c>
      <c r="CL20" s="93">
        <f>'Часть 2'!D25</f>
        <v>0</v>
      </c>
      <c r="CM20" s="93">
        <f>'Часть 2'!E25</f>
        <v>0</v>
      </c>
      <c r="CN20" s="93">
        <f>'Часть 2'!F25</f>
        <v>0</v>
      </c>
      <c r="CO20" s="93">
        <f>'Часть 2'!G25</f>
        <v>0</v>
      </c>
      <c r="CP20" s="93">
        <f>'Часть 2'!H25</f>
        <v>0</v>
      </c>
      <c r="CQ20" s="93">
        <f>'Часть 2'!I25</f>
        <v>0</v>
      </c>
      <c r="CR20" s="93">
        <f>'Часть 2'!J25</f>
        <v>0</v>
      </c>
      <c r="CS20" s="93">
        <f>'Часть 2'!K25</f>
        <v>0</v>
      </c>
      <c r="CT20" s="93">
        <f>'Часть 2'!L25</f>
        <v>0</v>
      </c>
      <c r="CU20" s="93">
        <f>'Часть 2'!M25</f>
        <v>0</v>
      </c>
      <c r="CV20" s="93">
        <f>'Часть 2'!N25</f>
        <v>0</v>
      </c>
      <c r="CW20" s="93">
        <f>'Часть 2'!O25</f>
        <v>0</v>
      </c>
      <c r="CX20" s="93">
        <f>'Часть 2'!P25</f>
        <v>0</v>
      </c>
      <c r="CY20" s="93">
        <f>'Часть 2'!Q25</f>
        <v>0</v>
      </c>
      <c r="CZ20" s="93">
        <f>'Часть 2'!R25</f>
        <v>0</v>
      </c>
      <c r="DA20" s="93">
        <f>'Часть 2'!S25</f>
        <v>0</v>
      </c>
      <c r="DB20" s="93">
        <f>'Часть 2'!T25</f>
        <v>0</v>
      </c>
      <c r="DC20" s="93">
        <f>'Часть 2'!U25</f>
        <v>0</v>
      </c>
      <c r="DD20" s="93">
        <f>'Часть 2'!V25</f>
        <v>0</v>
      </c>
      <c r="DE20" s="93">
        <f>'Часть 2'!W25</f>
        <v>0</v>
      </c>
      <c r="DH20" s="93" t="str">
        <f t="shared" si="6"/>
        <v>7в</v>
      </c>
      <c r="DI20" s="107" t="str">
        <f t="shared" si="7"/>
        <v>v1.1</v>
      </c>
      <c r="DJ20" s="93">
        <f t="shared" si="8"/>
        <v>0</v>
      </c>
      <c r="DK20" s="93">
        <f t="shared" si="9"/>
        <v>0</v>
      </c>
      <c r="DL20" s="93">
        <f t="shared" si="10"/>
        <v>0</v>
      </c>
      <c r="DM20" s="93">
        <f t="shared" si="11"/>
        <v>0</v>
      </c>
      <c r="DN20" s="93">
        <f t="shared" si="12"/>
        <v>0</v>
      </c>
      <c r="DO20" s="93">
        <f t="shared" si="3"/>
        <v>0</v>
      </c>
      <c r="DP20" s="93" t="str">
        <f>IF(DO20&gt;0,"_",IF(LEN(C20)&gt;0,IF(AND(DY20=1,DM20&gt;=служ!$D$41),5,IF(AND(DY20=1,DM20&gt;=служ!$C$41),4,IF(AND(DY20=1,DM20&gt;=служ!$B$41),3,2))),""))</f>
        <v/>
      </c>
      <c r="DQ20" s="93" t="str">
        <f>IF(DO20&gt;0,"_",IF(LEN(C20)&gt;0,IF(AND(DY20=1,DN20&gt;=служ!$D$42),5,IF(AND(DY20=1,DN20&gt;=служ!$C$42),4,IF(AND(DY20=1,DN20&gt;=служ!$B$42),3,2))),""))</f>
        <v/>
      </c>
      <c r="DR20" s="93" t="str">
        <f>IF(LEN(C20)&gt;0,IF(AND(DY20=1,DM20&gt;=служ!$D$41),5,IF(AND(DY20=1,DM20&gt;=служ!$C$41),4,IF(AND(DY20=1,DM20&gt;=служ!$B$41),3,2))),"")</f>
        <v/>
      </c>
      <c r="DS20" s="93" t="str">
        <f>IF(LEN(C20)&gt;0,IF(AND(DY20=1,DN20&gt;=служ!$D$42),5,IF(AND(DY20=1,DN20&gt;=служ!$C$42),4,IF(AND(DY20=1,DN20&gt;=служ!$B$42),3,2))),"")</f>
        <v/>
      </c>
      <c r="DT20" s="227" t="str">
        <f>IF(LEN(C20)&gt;0,DM20/служ!$G$41,"")</f>
        <v/>
      </c>
      <c r="DU20" s="227" t="str">
        <f>IF(LEN(C20)&gt;0,DN20/служ!$G$42,"")</f>
        <v/>
      </c>
      <c r="DV20" s="227" t="str">
        <f>IF(LEN(C20)&gt;0,DJ20/служ!$E$41,"")</f>
        <v/>
      </c>
      <c r="DW20" s="227" t="str">
        <f>IF(LEN(C20)&gt;0,DK20/служ!$E$42,"")</f>
        <v/>
      </c>
      <c r="DX20" s="227" t="str">
        <f>IF(LEN(C20)&gt;0,DL20/служ!$E$43,"")</f>
        <v/>
      </c>
      <c r="DY20" s="93">
        <f>IF(AND(DJ20&gt;=служ!$F$41,DK20&gt;=служ!$F$42,DL20&gt;=служ!$F$43),1,0)</f>
        <v>0</v>
      </c>
    </row>
    <row r="21" spans="1:129" ht="15.75" hidden="1" customHeight="1" x14ac:dyDescent="0.2">
      <c r="A21" s="93">
        <f t="shared" si="4"/>
        <v>0</v>
      </c>
      <c r="B21" s="259">
        <v>18</v>
      </c>
      <c r="C21" s="102" t="str">
        <f>IF(ISBLANK(Список!B23),"",IF(Список!K23=0,"","_"))</f>
        <v/>
      </c>
      <c r="D21" s="105" t="str">
        <f>IF(K!C70&lt;&gt;"#",IF('Часть 1'!D24="@","@",IF('Часть 1'!D24="нет","нет",IF(K!C70=0,0,1))),"")</f>
        <v/>
      </c>
      <c r="E21" s="105" t="str">
        <f>IF(K!F70&lt;&gt;"#",IF('Часть 1'!G24="@","@",IF('Часть 1'!G24="нет","нет",IF(K!F70=0,0,1))),"")</f>
        <v/>
      </c>
      <c r="F21" s="105" t="str">
        <f>IF(K!I70&lt;&gt;"#",IF('Часть 1'!J24="@","@",IF('Часть 1'!J24="нет","нет",IF(K!I70=0,0,1))),"")</f>
        <v/>
      </c>
      <c r="G21" s="105" t="str">
        <f>IF(K!L70&lt;&gt;"#",IF('Часть 1'!M24="@","@",IF('Часть 1'!M24="нет","нет",IF(K!L70=0,0,1))),"")</f>
        <v/>
      </c>
      <c r="H21" s="105" t="str">
        <f>IF(K!O70&lt;&gt;"#",IF('Часть 1'!P24="@","@",IF('Часть 1'!P24="нет","нет",IF(K!O70=0,0,1))),"")</f>
        <v/>
      </c>
      <c r="I21" s="105" t="str">
        <f>IF(K!R70&lt;&gt;"#",IF('Часть 1'!S24="@","@",IF('Часть 1'!S24="нет","нет",IF(K!R70=0,0,1))),"")</f>
        <v/>
      </c>
      <c r="J21" s="105" t="str">
        <f>IF(K!U70&lt;&gt;"#",IF('Часть 1'!V24="@","@",IF('Часть 1'!V24="нет","нет",IF(K!U70=0,0,1))),"")</f>
        <v/>
      </c>
      <c r="K21" s="105" t="str">
        <f>IF(K!X70&lt;&gt;"#",IF('Часть 1'!Y24="@","@",IF('Часть 1'!Y24="нет","нет",IF(K!X70=0,0,1))),"")</f>
        <v/>
      </c>
      <c r="L21" s="105" t="str">
        <f>IF(K!AA70&lt;&gt;"#",IF('Часть 1'!AB24="@","@",IF('Часть 1'!AB24="нет","нет",IF(K!AA70=0,0,1))),"")</f>
        <v/>
      </c>
      <c r="M21" s="105" t="str">
        <f>IF(K!AD70&lt;&gt;"#",IF('Часть 1'!AE24="@","@",IF('Часть 1'!AE24="нет","нет",IF(K!AD70=0,0,1))),"")</f>
        <v/>
      </c>
      <c r="N21" s="105" t="str">
        <f>IF(K!AG70&lt;&gt;"#",IF('Часть 1'!AH24="@","@",IF('Часть 1'!AH24="нет","нет",IF(K!AG70=0,0,1))),"")</f>
        <v/>
      </c>
      <c r="O21" s="105" t="str">
        <f>IF(K!AJ70&lt;&gt;"#",IF('Часть 1'!AK24="@","@",IF('Часть 1'!AK24="нет","нет",IF(K!AJ70=0,0,1))),"")</f>
        <v/>
      </c>
      <c r="P21" s="105" t="str">
        <f>IF(K!AM70&lt;&gt;"#",IF('Часть 1'!AN24="@","@",IF('Часть 1'!AN24="нет","нет",IF(K!AM70=0,0,1))),"")</f>
        <v/>
      </c>
      <c r="Q21" s="105" t="str">
        <f>IF(K!AP70&lt;&gt;"#",IF('Часть 1'!AQ24="@","@",IF('Часть 1'!AQ24="нет","нет",IF(K!AP70=0,0,1))),"")</f>
        <v/>
      </c>
      <c r="R21" s="105" t="str">
        <f>IF(K!AS70&lt;&gt;"#",IF('Часть 1'!AT24="@","@",IF('Часть 1'!AT24="нет","нет",IF(K!AS70=0,0,1))),"")</f>
        <v/>
      </c>
      <c r="S21" s="105" t="str">
        <f>IF(K!AV70&lt;&gt;"#",IF('Часть 1'!AW24="@","@",IF('Часть 1'!AW24="нет","нет",IF(K!AV70=0,0,1))),"")</f>
        <v/>
      </c>
      <c r="T21" s="105" t="str">
        <f>IF(K!AY70&lt;&gt;"#",IF('Часть 1'!AZ24="@","@",IF('Часть 1'!AZ24="нет","нет",IF(K!AY70=0,0,1))),"")</f>
        <v/>
      </c>
      <c r="U21" s="105" t="str">
        <f>IF(K!BB70&lt;&gt;"#",IF('Часть 1'!BC24="@","@",IF('Часть 1'!BC24="нет","нет",IF(K!BB70=0,0,1))),"")</f>
        <v/>
      </c>
      <c r="V21" s="105" t="str">
        <f>IF(K!BE70&lt;&gt;"#",IF('Часть 1'!BF24="@","@",IF('Часть 1'!BF24="нет","нет",IF(K!BE70=0,0,1))),"")</f>
        <v/>
      </c>
      <c r="W21" s="105" t="str">
        <f>IF(K!BH70&lt;&gt;"#",IF('Часть 1'!BI24="@","@",IF('Часть 1'!BI24="нет","нет",IF(K!BH70=0,0,1))),"")</f>
        <v/>
      </c>
      <c r="X21" s="105" t="str">
        <f>IF('Часть 2'!D26="","",'Часть 2'!D26)</f>
        <v/>
      </c>
      <c r="Y21" s="105" t="str">
        <f>IF('Часть 2'!E26="","",'Часть 2'!E26)</f>
        <v/>
      </c>
      <c r="Z21" s="105" t="str">
        <f>IF('Часть 2'!F26="","",'Часть 2'!F26)</f>
        <v/>
      </c>
      <c r="AA21" s="105" t="str">
        <f>IF('Часть 2'!G26="","",'Часть 2'!G26)</f>
        <v/>
      </c>
      <c r="AB21" s="105" t="str">
        <f>IF('Часть 2'!H26="","",'Часть 2'!H26)</f>
        <v/>
      </c>
      <c r="AC21" s="105" t="str">
        <f>IF('Часть 2'!I26="","",'Часть 2'!I26)</f>
        <v/>
      </c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229">
        <f t="shared" si="5"/>
        <v>0</v>
      </c>
      <c r="AS21" s="229" t="str">
        <f>IF(DO21&gt;0,"_",IF(LEN(C21)&gt;0,IF(AR21&gt;=служ!$D$35,5,IF(AR21&gt;=служ!$C$35,4,IF(AR21&gt;=служ!$B$35,3,2))),""))</f>
        <v/>
      </c>
      <c r="AT21" s="230" t="str">
        <f>IF(LEN(C21)&gt;0,AR21/служ!$M$9,"")</f>
        <v/>
      </c>
      <c r="AU21" s="93">
        <f>Список!C23</f>
        <v>0</v>
      </c>
      <c r="AV21" s="93">
        <f>Список!D23</f>
        <v>0</v>
      </c>
      <c r="AW21" s="93" t="str">
        <f>IF(LEN(C21)&gt;0,IF(AR21&gt;=служ!$D$35,5,IF(AR21&gt;=служ!$C$35,4,IF(AR21&gt;=служ!$B$35,3,2))),"")</f>
        <v/>
      </c>
      <c r="AX21" s="93">
        <f>'Часть 1'!D24</f>
        <v>0</v>
      </c>
      <c r="AY21" s="93">
        <f>'Часть 1'!F24</f>
        <v>0</v>
      </c>
      <c r="AZ21" s="93">
        <f>'Часть 1'!G24</f>
        <v>0</v>
      </c>
      <c r="BA21" s="93">
        <f>'Часть 1'!I24</f>
        <v>0</v>
      </c>
      <c r="BB21" s="93">
        <f>'Часть 1'!J24</f>
        <v>0</v>
      </c>
      <c r="BC21" s="93">
        <f>'Часть 1'!L24</f>
        <v>0</v>
      </c>
      <c r="BD21" s="93">
        <f>'Часть 1'!M24</f>
        <v>0</v>
      </c>
      <c r="BE21" s="93">
        <f>'Часть 1'!O24</f>
        <v>0</v>
      </c>
      <c r="BF21" s="93">
        <f>'Часть 1'!P24</f>
        <v>0</v>
      </c>
      <c r="BG21" s="93">
        <f>'Часть 1'!R24</f>
        <v>0</v>
      </c>
      <c r="BH21" s="93">
        <f>'Часть 1'!S24</f>
        <v>0</v>
      </c>
      <c r="BI21" s="93">
        <f>'Часть 1'!U24</f>
        <v>0</v>
      </c>
      <c r="BJ21" s="93">
        <f>'Часть 1'!V24</f>
        <v>0</v>
      </c>
      <c r="BK21" s="93">
        <f>'Часть 1'!X24</f>
        <v>0</v>
      </c>
      <c r="BL21" s="93">
        <f>'Часть 1'!Y24</f>
        <v>0</v>
      </c>
      <c r="BM21" s="93">
        <f>'Часть 1'!AA24</f>
        <v>0</v>
      </c>
      <c r="BN21" s="93">
        <f>'Часть 1'!AB24</f>
        <v>0</v>
      </c>
      <c r="BO21" s="93">
        <f>'Часть 1'!AD24</f>
        <v>0</v>
      </c>
      <c r="BP21" s="93">
        <f>'Часть 1'!AE24</f>
        <v>0</v>
      </c>
      <c r="BQ21" s="93">
        <f>'Часть 1'!AG24</f>
        <v>0</v>
      </c>
      <c r="BR21" s="93">
        <f>'Часть 1'!AH24</f>
        <v>0</v>
      </c>
      <c r="BS21" s="93">
        <f>'Часть 1'!AJ24</f>
        <v>0</v>
      </c>
      <c r="BT21" s="93">
        <f>'Часть 1'!AK24</f>
        <v>0</v>
      </c>
      <c r="BU21" s="93">
        <f>'Часть 1'!AM24</f>
        <v>0</v>
      </c>
      <c r="BV21" s="93">
        <f>'Часть 1'!AN24</f>
        <v>0</v>
      </c>
      <c r="BW21" s="93">
        <f>'Часть 1'!AP24</f>
        <v>0</v>
      </c>
      <c r="BX21" s="93">
        <f>'Часть 1'!AQ24</f>
        <v>0</v>
      </c>
      <c r="BY21" s="93">
        <f>'Часть 1'!AS24</f>
        <v>0</v>
      </c>
      <c r="BZ21" s="93">
        <f>'Часть 1'!AT24</f>
        <v>0</v>
      </c>
      <c r="CA21" s="93">
        <f>'Часть 1'!AV24</f>
        <v>0</v>
      </c>
      <c r="CB21" s="93">
        <f>'Часть 1'!AW24</f>
        <v>0</v>
      </c>
      <c r="CC21" s="93">
        <f>'Часть 1'!AY24</f>
        <v>0</v>
      </c>
      <c r="CD21" s="93">
        <f>'Часть 1'!AZ24</f>
        <v>0</v>
      </c>
      <c r="CE21" s="93">
        <f>'Часть 1'!BB24</f>
        <v>0</v>
      </c>
      <c r="CF21" s="93">
        <f>'Часть 1'!BC24</f>
        <v>0</v>
      </c>
      <c r="CG21" s="93">
        <f>'Часть 1'!BE24</f>
        <v>0</v>
      </c>
      <c r="CH21" s="93">
        <f>'Часть 1'!BF24</f>
        <v>0</v>
      </c>
      <c r="CI21" s="93">
        <f>'Часть 1'!BH24</f>
        <v>0</v>
      </c>
      <c r="CJ21" s="93">
        <f>'Часть 1'!BI24</f>
        <v>0</v>
      </c>
      <c r="CK21" s="93">
        <f>'Часть 1'!BK24</f>
        <v>0</v>
      </c>
      <c r="CL21" s="93">
        <f>'Часть 2'!D26</f>
        <v>0</v>
      </c>
      <c r="CM21" s="93">
        <f>'Часть 2'!E26</f>
        <v>0</v>
      </c>
      <c r="CN21" s="93">
        <f>'Часть 2'!F26</f>
        <v>0</v>
      </c>
      <c r="CO21" s="93">
        <f>'Часть 2'!G26</f>
        <v>0</v>
      </c>
      <c r="CP21" s="93">
        <f>'Часть 2'!H26</f>
        <v>0</v>
      </c>
      <c r="CQ21" s="93">
        <f>'Часть 2'!I26</f>
        <v>0</v>
      </c>
      <c r="CR21" s="93">
        <f>'Часть 2'!J26</f>
        <v>0</v>
      </c>
      <c r="CS21" s="93">
        <f>'Часть 2'!K26</f>
        <v>0</v>
      </c>
      <c r="CT21" s="93">
        <f>'Часть 2'!L26</f>
        <v>0</v>
      </c>
      <c r="CU21" s="93">
        <f>'Часть 2'!M26</f>
        <v>0</v>
      </c>
      <c r="CV21" s="93">
        <f>'Часть 2'!N26</f>
        <v>0</v>
      </c>
      <c r="CW21" s="93">
        <f>'Часть 2'!O26</f>
        <v>0</v>
      </c>
      <c r="CX21" s="93">
        <f>'Часть 2'!P26</f>
        <v>0</v>
      </c>
      <c r="CY21" s="93">
        <f>'Часть 2'!Q26</f>
        <v>0</v>
      </c>
      <c r="CZ21" s="93">
        <f>'Часть 2'!R26</f>
        <v>0</v>
      </c>
      <c r="DA21" s="93">
        <f>'Часть 2'!S26</f>
        <v>0</v>
      </c>
      <c r="DB21" s="93">
        <f>'Часть 2'!T26</f>
        <v>0</v>
      </c>
      <c r="DC21" s="93">
        <f>'Часть 2'!U26</f>
        <v>0</v>
      </c>
      <c r="DD21" s="93">
        <f>'Часть 2'!V26</f>
        <v>0</v>
      </c>
      <c r="DE21" s="93">
        <f>'Часть 2'!W26</f>
        <v>0</v>
      </c>
      <c r="DH21" s="93" t="str">
        <f t="shared" si="6"/>
        <v>7в</v>
      </c>
      <c r="DI21" s="107" t="str">
        <f t="shared" si="7"/>
        <v>v1.1</v>
      </c>
      <c r="DJ21" s="93">
        <f t="shared" si="8"/>
        <v>0</v>
      </c>
      <c r="DK21" s="93">
        <f t="shared" si="9"/>
        <v>0</v>
      </c>
      <c r="DL21" s="93">
        <f t="shared" si="10"/>
        <v>0</v>
      </c>
      <c r="DM21" s="93">
        <f t="shared" si="11"/>
        <v>0</v>
      </c>
      <c r="DN21" s="93">
        <f t="shared" si="12"/>
        <v>0</v>
      </c>
      <c r="DO21" s="93">
        <f t="shared" si="3"/>
        <v>0</v>
      </c>
      <c r="DP21" s="93" t="str">
        <f>IF(DO21&gt;0,"_",IF(LEN(C21)&gt;0,IF(AND(DY21=1,DM21&gt;=служ!$D$41),5,IF(AND(DY21=1,DM21&gt;=служ!$C$41),4,IF(AND(DY21=1,DM21&gt;=служ!$B$41),3,2))),""))</f>
        <v/>
      </c>
      <c r="DQ21" s="93" t="str">
        <f>IF(DO21&gt;0,"_",IF(LEN(C21)&gt;0,IF(AND(DY21=1,DN21&gt;=служ!$D$42),5,IF(AND(DY21=1,DN21&gt;=служ!$C$42),4,IF(AND(DY21=1,DN21&gt;=служ!$B$42),3,2))),""))</f>
        <v/>
      </c>
      <c r="DR21" s="93" t="str">
        <f>IF(LEN(C21)&gt;0,IF(AND(DY21=1,DM21&gt;=служ!$D$41),5,IF(AND(DY21=1,DM21&gt;=служ!$C$41),4,IF(AND(DY21=1,DM21&gt;=служ!$B$41),3,2))),"")</f>
        <v/>
      </c>
      <c r="DS21" s="93" t="str">
        <f>IF(LEN(C21)&gt;0,IF(AND(DY21=1,DN21&gt;=служ!$D$42),5,IF(AND(DY21=1,DN21&gt;=служ!$C$42),4,IF(AND(DY21=1,DN21&gt;=служ!$B$42),3,2))),"")</f>
        <v/>
      </c>
      <c r="DT21" s="227" t="str">
        <f>IF(LEN(C21)&gt;0,DM21/служ!$G$41,"")</f>
        <v/>
      </c>
      <c r="DU21" s="227" t="str">
        <f>IF(LEN(C21)&gt;0,DN21/служ!$G$42,"")</f>
        <v/>
      </c>
      <c r="DV21" s="227" t="str">
        <f>IF(LEN(C21)&gt;0,DJ21/служ!$E$41,"")</f>
        <v/>
      </c>
      <c r="DW21" s="227" t="str">
        <f>IF(LEN(C21)&gt;0,DK21/служ!$E$42,"")</f>
        <v/>
      </c>
      <c r="DX21" s="227" t="str">
        <f>IF(LEN(C21)&gt;0,DL21/служ!$E$43,"")</f>
        <v/>
      </c>
      <c r="DY21" s="93">
        <f>IF(AND(DJ21&gt;=служ!$F$41,DK21&gt;=служ!$F$42,DL21&gt;=служ!$F$43),1,0)</f>
        <v>0</v>
      </c>
    </row>
    <row r="22" spans="1:129" ht="15.75" hidden="1" customHeight="1" x14ac:dyDescent="0.2">
      <c r="A22" s="93">
        <f t="shared" si="4"/>
        <v>0</v>
      </c>
      <c r="B22" s="259">
        <v>19</v>
      </c>
      <c r="C22" s="102" t="str">
        <f>IF(ISBLANK(Список!B24),"",IF(Список!K24=0,"","_"))</f>
        <v/>
      </c>
      <c r="D22" s="105" t="str">
        <f>IF(K!C71&lt;&gt;"#",IF('Часть 1'!D25="@","@",IF('Часть 1'!D25="нет","нет",IF(K!C71=0,0,1))),"")</f>
        <v/>
      </c>
      <c r="E22" s="105" t="str">
        <f>IF(K!F71&lt;&gt;"#",IF('Часть 1'!G25="@","@",IF('Часть 1'!G25="нет","нет",IF(K!F71=0,0,1))),"")</f>
        <v/>
      </c>
      <c r="F22" s="105" t="str">
        <f>IF(K!I71&lt;&gt;"#",IF('Часть 1'!J25="@","@",IF('Часть 1'!J25="нет","нет",IF(K!I71=0,0,1))),"")</f>
        <v/>
      </c>
      <c r="G22" s="105" t="str">
        <f>IF(K!L71&lt;&gt;"#",IF('Часть 1'!M25="@","@",IF('Часть 1'!M25="нет","нет",IF(K!L71=0,0,1))),"")</f>
        <v/>
      </c>
      <c r="H22" s="105" t="str">
        <f>IF(K!O71&lt;&gt;"#",IF('Часть 1'!P25="@","@",IF('Часть 1'!P25="нет","нет",IF(K!O71=0,0,1))),"")</f>
        <v/>
      </c>
      <c r="I22" s="105" t="str">
        <f>IF(K!R71&lt;&gt;"#",IF('Часть 1'!S25="@","@",IF('Часть 1'!S25="нет","нет",IF(K!R71=0,0,1))),"")</f>
        <v/>
      </c>
      <c r="J22" s="105" t="str">
        <f>IF(K!U71&lt;&gt;"#",IF('Часть 1'!V25="@","@",IF('Часть 1'!V25="нет","нет",IF(K!U71=0,0,1))),"")</f>
        <v/>
      </c>
      <c r="K22" s="105" t="str">
        <f>IF(K!X71&lt;&gt;"#",IF('Часть 1'!Y25="@","@",IF('Часть 1'!Y25="нет","нет",IF(K!X71=0,0,1))),"")</f>
        <v/>
      </c>
      <c r="L22" s="105" t="str">
        <f>IF(K!AA71&lt;&gt;"#",IF('Часть 1'!AB25="@","@",IF('Часть 1'!AB25="нет","нет",IF(K!AA71=0,0,1))),"")</f>
        <v/>
      </c>
      <c r="M22" s="105" t="str">
        <f>IF(K!AD71&lt;&gt;"#",IF('Часть 1'!AE25="@","@",IF('Часть 1'!AE25="нет","нет",IF(K!AD71=0,0,1))),"")</f>
        <v/>
      </c>
      <c r="N22" s="105" t="str">
        <f>IF(K!AG71&lt;&gt;"#",IF('Часть 1'!AH25="@","@",IF('Часть 1'!AH25="нет","нет",IF(K!AG71=0,0,1))),"")</f>
        <v/>
      </c>
      <c r="O22" s="105" t="str">
        <f>IF(K!AJ71&lt;&gt;"#",IF('Часть 1'!AK25="@","@",IF('Часть 1'!AK25="нет","нет",IF(K!AJ71=0,0,1))),"")</f>
        <v/>
      </c>
      <c r="P22" s="105" t="str">
        <f>IF(K!AM71&lt;&gt;"#",IF('Часть 1'!AN25="@","@",IF('Часть 1'!AN25="нет","нет",IF(K!AM71=0,0,1))),"")</f>
        <v/>
      </c>
      <c r="Q22" s="105" t="str">
        <f>IF(K!AP71&lt;&gt;"#",IF('Часть 1'!AQ25="@","@",IF('Часть 1'!AQ25="нет","нет",IF(K!AP71=0,0,1))),"")</f>
        <v/>
      </c>
      <c r="R22" s="105" t="str">
        <f>IF(K!AS71&lt;&gt;"#",IF('Часть 1'!AT25="@","@",IF('Часть 1'!AT25="нет","нет",IF(K!AS71=0,0,1))),"")</f>
        <v/>
      </c>
      <c r="S22" s="105" t="str">
        <f>IF(K!AV71&lt;&gt;"#",IF('Часть 1'!AW25="@","@",IF('Часть 1'!AW25="нет","нет",IF(K!AV71=0,0,1))),"")</f>
        <v/>
      </c>
      <c r="T22" s="105" t="str">
        <f>IF(K!AY71&lt;&gt;"#",IF('Часть 1'!AZ25="@","@",IF('Часть 1'!AZ25="нет","нет",IF(K!AY71=0,0,1))),"")</f>
        <v/>
      </c>
      <c r="U22" s="105" t="str">
        <f>IF(K!BB71&lt;&gt;"#",IF('Часть 1'!BC25="@","@",IF('Часть 1'!BC25="нет","нет",IF(K!BB71=0,0,1))),"")</f>
        <v/>
      </c>
      <c r="V22" s="105" t="str">
        <f>IF(K!BE71&lt;&gt;"#",IF('Часть 1'!BF25="@","@",IF('Часть 1'!BF25="нет","нет",IF(K!BE71=0,0,1))),"")</f>
        <v/>
      </c>
      <c r="W22" s="105" t="str">
        <f>IF(K!BH71&lt;&gt;"#",IF('Часть 1'!BI25="@","@",IF('Часть 1'!BI25="нет","нет",IF(K!BH71=0,0,1))),"")</f>
        <v/>
      </c>
      <c r="X22" s="105" t="str">
        <f>IF('Часть 2'!D27="","",'Часть 2'!D27)</f>
        <v/>
      </c>
      <c r="Y22" s="105" t="str">
        <f>IF('Часть 2'!E27="","",'Часть 2'!E27)</f>
        <v/>
      </c>
      <c r="Z22" s="105" t="str">
        <f>IF('Часть 2'!F27="","",'Часть 2'!F27)</f>
        <v/>
      </c>
      <c r="AA22" s="105" t="str">
        <f>IF('Часть 2'!G27="","",'Часть 2'!G27)</f>
        <v/>
      </c>
      <c r="AB22" s="105" t="str">
        <f>IF('Часть 2'!H27="","",'Часть 2'!H27)</f>
        <v/>
      </c>
      <c r="AC22" s="105" t="str">
        <f>IF('Часть 2'!I27="","",'Часть 2'!I27)</f>
        <v/>
      </c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229">
        <f t="shared" si="5"/>
        <v>0</v>
      </c>
      <c r="AS22" s="229" t="str">
        <f>IF(DO22&gt;0,"_",IF(LEN(C22)&gt;0,IF(AR22&gt;=служ!$D$35,5,IF(AR22&gt;=служ!$C$35,4,IF(AR22&gt;=служ!$B$35,3,2))),""))</f>
        <v/>
      </c>
      <c r="AT22" s="230" t="str">
        <f>IF(LEN(C22)&gt;0,AR22/служ!$M$9,"")</f>
        <v/>
      </c>
      <c r="AU22" s="93">
        <f>Список!C24</f>
        <v>0</v>
      </c>
      <c r="AV22" s="93">
        <f>Список!D24</f>
        <v>0</v>
      </c>
      <c r="AW22" s="93" t="str">
        <f>IF(LEN(C22)&gt;0,IF(AR22&gt;=служ!$D$35,5,IF(AR22&gt;=служ!$C$35,4,IF(AR22&gt;=служ!$B$35,3,2))),"")</f>
        <v/>
      </c>
      <c r="AX22" s="93">
        <f>'Часть 1'!D25</f>
        <v>0</v>
      </c>
      <c r="AY22" s="93">
        <f>'Часть 1'!F25</f>
        <v>0</v>
      </c>
      <c r="AZ22" s="93">
        <f>'Часть 1'!G25</f>
        <v>0</v>
      </c>
      <c r="BA22" s="93">
        <f>'Часть 1'!I25</f>
        <v>0</v>
      </c>
      <c r="BB22" s="93">
        <f>'Часть 1'!J25</f>
        <v>0</v>
      </c>
      <c r="BC22" s="93">
        <f>'Часть 1'!L25</f>
        <v>0</v>
      </c>
      <c r="BD22" s="93">
        <f>'Часть 1'!M25</f>
        <v>0</v>
      </c>
      <c r="BE22" s="93">
        <f>'Часть 1'!O25</f>
        <v>0</v>
      </c>
      <c r="BF22" s="93">
        <f>'Часть 1'!P25</f>
        <v>0</v>
      </c>
      <c r="BG22" s="93">
        <f>'Часть 1'!R25</f>
        <v>0</v>
      </c>
      <c r="BH22" s="93">
        <f>'Часть 1'!S25</f>
        <v>0</v>
      </c>
      <c r="BI22" s="93">
        <f>'Часть 1'!U25</f>
        <v>0</v>
      </c>
      <c r="BJ22" s="93">
        <f>'Часть 1'!V25</f>
        <v>0</v>
      </c>
      <c r="BK22" s="93">
        <f>'Часть 1'!X25</f>
        <v>0</v>
      </c>
      <c r="BL22" s="93">
        <f>'Часть 1'!Y25</f>
        <v>0</v>
      </c>
      <c r="BM22" s="93">
        <f>'Часть 1'!AA25</f>
        <v>0</v>
      </c>
      <c r="BN22" s="93">
        <f>'Часть 1'!AB25</f>
        <v>0</v>
      </c>
      <c r="BO22" s="93">
        <f>'Часть 1'!AD25</f>
        <v>0</v>
      </c>
      <c r="BP22" s="93">
        <f>'Часть 1'!AE25</f>
        <v>0</v>
      </c>
      <c r="BQ22" s="93">
        <f>'Часть 1'!AG25</f>
        <v>0</v>
      </c>
      <c r="BR22" s="93">
        <f>'Часть 1'!AH25</f>
        <v>0</v>
      </c>
      <c r="BS22" s="93">
        <f>'Часть 1'!AJ25</f>
        <v>0</v>
      </c>
      <c r="BT22" s="93">
        <f>'Часть 1'!AK25</f>
        <v>0</v>
      </c>
      <c r="BU22" s="93">
        <f>'Часть 1'!AM25</f>
        <v>0</v>
      </c>
      <c r="BV22" s="93">
        <f>'Часть 1'!AN25</f>
        <v>0</v>
      </c>
      <c r="BW22" s="93">
        <f>'Часть 1'!AP25</f>
        <v>0</v>
      </c>
      <c r="BX22" s="93">
        <f>'Часть 1'!AQ25</f>
        <v>0</v>
      </c>
      <c r="BY22" s="93">
        <f>'Часть 1'!AS25</f>
        <v>0</v>
      </c>
      <c r="BZ22" s="93">
        <f>'Часть 1'!AT25</f>
        <v>0</v>
      </c>
      <c r="CA22" s="93">
        <f>'Часть 1'!AV25</f>
        <v>0</v>
      </c>
      <c r="CB22" s="93">
        <f>'Часть 1'!AW25</f>
        <v>0</v>
      </c>
      <c r="CC22" s="93">
        <f>'Часть 1'!AY25</f>
        <v>0</v>
      </c>
      <c r="CD22" s="93">
        <f>'Часть 1'!AZ25</f>
        <v>0</v>
      </c>
      <c r="CE22" s="93">
        <f>'Часть 1'!BB25</f>
        <v>0</v>
      </c>
      <c r="CF22" s="93">
        <f>'Часть 1'!BC25</f>
        <v>0</v>
      </c>
      <c r="CG22" s="93">
        <f>'Часть 1'!BE25</f>
        <v>0</v>
      </c>
      <c r="CH22" s="93">
        <f>'Часть 1'!BF25</f>
        <v>0</v>
      </c>
      <c r="CI22" s="93">
        <f>'Часть 1'!BH25</f>
        <v>0</v>
      </c>
      <c r="CJ22" s="93">
        <f>'Часть 1'!BI25</f>
        <v>0</v>
      </c>
      <c r="CK22" s="93">
        <f>'Часть 1'!BK25</f>
        <v>0</v>
      </c>
      <c r="CL22" s="93">
        <f>'Часть 2'!D27</f>
        <v>0</v>
      </c>
      <c r="CM22" s="93">
        <f>'Часть 2'!E27</f>
        <v>0</v>
      </c>
      <c r="CN22" s="93">
        <f>'Часть 2'!F27</f>
        <v>0</v>
      </c>
      <c r="CO22" s="93">
        <f>'Часть 2'!G27</f>
        <v>0</v>
      </c>
      <c r="CP22" s="93">
        <f>'Часть 2'!H27</f>
        <v>0</v>
      </c>
      <c r="CQ22" s="93">
        <f>'Часть 2'!I27</f>
        <v>0</v>
      </c>
      <c r="CR22" s="93">
        <f>'Часть 2'!J27</f>
        <v>0</v>
      </c>
      <c r="CS22" s="93">
        <f>'Часть 2'!K27</f>
        <v>0</v>
      </c>
      <c r="CT22" s="93">
        <f>'Часть 2'!L27</f>
        <v>0</v>
      </c>
      <c r="CU22" s="93">
        <f>'Часть 2'!M27</f>
        <v>0</v>
      </c>
      <c r="CV22" s="93">
        <f>'Часть 2'!N27</f>
        <v>0</v>
      </c>
      <c r="CW22" s="93">
        <f>'Часть 2'!O27</f>
        <v>0</v>
      </c>
      <c r="CX22" s="93">
        <f>'Часть 2'!P27</f>
        <v>0</v>
      </c>
      <c r="CY22" s="93">
        <f>'Часть 2'!Q27</f>
        <v>0</v>
      </c>
      <c r="CZ22" s="93">
        <f>'Часть 2'!R27</f>
        <v>0</v>
      </c>
      <c r="DA22" s="93">
        <f>'Часть 2'!S27</f>
        <v>0</v>
      </c>
      <c r="DB22" s="93">
        <f>'Часть 2'!T27</f>
        <v>0</v>
      </c>
      <c r="DC22" s="93">
        <f>'Часть 2'!U27</f>
        <v>0</v>
      </c>
      <c r="DD22" s="93">
        <f>'Часть 2'!V27</f>
        <v>0</v>
      </c>
      <c r="DE22" s="93">
        <f>'Часть 2'!W27</f>
        <v>0</v>
      </c>
      <c r="DH22" s="93" t="str">
        <f t="shared" si="6"/>
        <v>7в</v>
      </c>
      <c r="DI22" s="107" t="str">
        <f t="shared" si="7"/>
        <v>v1.1</v>
      </c>
      <c r="DJ22" s="93">
        <f t="shared" si="8"/>
        <v>0</v>
      </c>
      <c r="DK22" s="93">
        <f t="shared" si="9"/>
        <v>0</v>
      </c>
      <c r="DL22" s="93">
        <f t="shared" si="10"/>
        <v>0</v>
      </c>
      <c r="DM22" s="93">
        <f t="shared" si="11"/>
        <v>0</v>
      </c>
      <c r="DN22" s="93">
        <f t="shared" si="12"/>
        <v>0</v>
      </c>
      <c r="DO22" s="93">
        <f t="shared" si="3"/>
        <v>0</v>
      </c>
      <c r="DP22" s="93" t="str">
        <f>IF(DO22&gt;0,"_",IF(LEN(C22)&gt;0,IF(AND(DY22=1,DM22&gt;=служ!$D$41),5,IF(AND(DY22=1,DM22&gt;=служ!$C$41),4,IF(AND(DY22=1,DM22&gt;=служ!$B$41),3,2))),""))</f>
        <v/>
      </c>
      <c r="DQ22" s="93" t="str">
        <f>IF(DO22&gt;0,"_",IF(LEN(C22)&gt;0,IF(AND(DY22=1,DN22&gt;=служ!$D$42),5,IF(AND(DY22=1,DN22&gt;=служ!$C$42),4,IF(AND(DY22=1,DN22&gt;=служ!$B$42),3,2))),""))</f>
        <v/>
      </c>
      <c r="DR22" s="93" t="str">
        <f>IF(LEN(C22)&gt;0,IF(AND(DY22=1,DM22&gt;=служ!$D$41),5,IF(AND(DY22=1,DM22&gt;=служ!$C$41),4,IF(AND(DY22=1,DM22&gt;=служ!$B$41),3,2))),"")</f>
        <v/>
      </c>
      <c r="DS22" s="93" t="str">
        <f>IF(LEN(C22)&gt;0,IF(AND(DY22=1,DN22&gt;=служ!$D$42),5,IF(AND(DY22=1,DN22&gt;=служ!$C$42),4,IF(AND(DY22=1,DN22&gt;=служ!$B$42),3,2))),"")</f>
        <v/>
      </c>
      <c r="DT22" s="227" t="str">
        <f>IF(LEN(C22)&gt;0,DM22/служ!$G$41,"")</f>
        <v/>
      </c>
      <c r="DU22" s="227" t="str">
        <f>IF(LEN(C22)&gt;0,DN22/служ!$G$42,"")</f>
        <v/>
      </c>
      <c r="DV22" s="227" t="str">
        <f>IF(LEN(C22)&gt;0,DJ22/служ!$E$41,"")</f>
        <v/>
      </c>
      <c r="DW22" s="227" t="str">
        <f>IF(LEN(C22)&gt;0,DK22/служ!$E$42,"")</f>
        <v/>
      </c>
      <c r="DX22" s="227" t="str">
        <f>IF(LEN(C22)&gt;0,DL22/служ!$E$43,"")</f>
        <v/>
      </c>
      <c r="DY22" s="93">
        <f>IF(AND(DJ22&gt;=служ!$F$41,DK22&gt;=служ!$F$42,DL22&gt;=служ!$F$43),1,0)</f>
        <v>0</v>
      </c>
    </row>
    <row r="23" spans="1:129" ht="15.75" hidden="1" customHeight="1" x14ac:dyDescent="0.2">
      <c r="A23" s="93">
        <f t="shared" si="4"/>
        <v>0</v>
      </c>
      <c r="B23" s="259">
        <v>20</v>
      </c>
      <c r="C23" s="102" t="str">
        <f>IF(ISBLANK(Список!B25),"",IF(Список!K25=0,"","_"))</f>
        <v/>
      </c>
      <c r="D23" s="105" t="str">
        <f>IF(K!C72&lt;&gt;"#",IF('Часть 1'!D26="@","@",IF('Часть 1'!D26="нет","нет",IF(K!C72=0,0,1))),"")</f>
        <v/>
      </c>
      <c r="E23" s="105" t="str">
        <f>IF(K!F72&lt;&gt;"#",IF('Часть 1'!G26="@","@",IF('Часть 1'!G26="нет","нет",IF(K!F72=0,0,1))),"")</f>
        <v/>
      </c>
      <c r="F23" s="105" t="str">
        <f>IF(K!I72&lt;&gt;"#",IF('Часть 1'!J26="@","@",IF('Часть 1'!J26="нет","нет",IF(K!I72=0,0,1))),"")</f>
        <v/>
      </c>
      <c r="G23" s="105" t="str">
        <f>IF(K!L72&lt;&gt;"#",IF('Часть 1'!M26="@","@",IF('Часть 1'!M26="нет","нет",IF(K!L72=0,0,1))),"")</f>
        <v/>
      </c>
      <c r="H23" s="105" t="str">
        <f>IF(K!O72&lt;&gt;"#",IF('Часть 1'!P26="@","@",IF('Часть 1'!P26="нет","нет",IF(K!O72=0,0,1))),"")</f>
        <v/>
      </c>
      <c r="I23" s="105" t="str">
        <f>IF(K!R72&lt;&gt;"#",IF('Часть 1'!S26="@","@",IF('Часть 1'!S26="нет","нет",IF(K!R72=0,0,1))),"")</f>
        <v/>
      </c>
      <c r="J23" s="105" t="str">
        <f>IF(K!U72&lt;&gt;"#",IF('Часть 1'!V26="@","@",IF('Часть 1'!V26="нет","нет",IF(K!U72=0,0,1))),"")</f>
        <v/>
      </c>
      <c r="K23" s="105" t="str">
        <f>IF(K!X72&lt;&gt;"#",IF('Часть 1'!Y26="@","@",IF('Часть 1'!Y26="нет","нет",IF(K!X72=0,0,1))),"")</f>
        <v/>
      </c>
      <c r="L23" s="105" t="str">
        <f>IF(K!AA72&lt;&gt;"#",IF('Часть 1'!AB26="@","@",IF('Часть 1'!AB26="нет","нет",IF(K!AA72=0,0,1))),"")</f>
        <v/>
      </c>
      <c r="M23" s="105" t="str">
        <f>IF(K!AD72&lt;&gt;"#",IF('Часть 1'!AE26="@","@",IF('Часть 1'!AE26="нет","нет",IF(K!AD72=0,0,1))),"")</f>
        <v/>
      </c>
      <c r="N23" s="105" t="str">
        <f>IF(K!AG72&lt;&gt;"#",IF('Часть 1'!AH26="@","@",IF('Часть 1'!AH26="нет","нет",IF(K!AG72=0,0,1))),"")</f>
        <v/>
      </c>
      <c r="O23" s="105" t="str">
        <f>IF(K!AJ72&lt;&gt;"#",IF('Часть 1'!AK26="@","@",IF('Часть 1'!AK26="нет","нет",IF(K!AJ72=0,0,1))),"")</f>
        <v/>
      </c>
      <c r="P23" s="105" t="str">
        <f>IF(K!AM72&lt;&gt;"#",IF('Часть 1'!AN26="@","@",IF('Часть 1'!AN26="нет","нет",IF(K!AM72=0,0,1))),"")</f>
        <v/>
      </c>
      <c r="Q23" s="105" t="str">
        <f>IF(K!AP72&lt;&gt;"#",IF('Часть 1'!AQ26="@","@",IF('Часть 1'!AQ26="нет","нет",IF(K!AP72=0,0,1))),"")</f>
        <v/>
      </c>
      <c r="R23" s="105" t="str">
        <f>IF(K!AS72&lt;&gt;"#",IF('Часть 1'!AT26="@","@",IF('Часть 1'!AT26="нет","нет",IF(K!AS72=0,0,1))),"")</f>
        <v/>
      </c>
      <c r="S23" s="105" t="str">
        <f>IF(K!AV72&lt;&gt;"#",IF('Часть 1'!AW26="@","@",IF('Часть 1'!AW26="нет","нет",IF(K!AV72=0,0,1))),"")</f>
        <v/>
      </c>
      <c r="T23" s="105" t="str">
        <f>IF(K!AY72&lt;&gt;"#",IF('Часть 1'!AZ26="@","@",IF('Часть 1'!AZ26="нет","нет",IF(K!AY72=0,0,1))),"")</f>
        <v/>
      </c>
      <c r="U23" s="105" t="str">
        <f>IF(K!BB72&lt;&gt;"#",IF('Часть 1'!BC26="@","@",IF('Часть 1'!BC26="нет","нет",IF(K!BB72=0,0,1))),"")</f>
        <v/>
      </c>
      <c r="V23" s="105" t="str">
        <f>IF(K!BE72&lt;&gt;"#",IF('Часть 1'!BF26="@","@",IF('Часть 1'!BF26="нет","нет",IF(K!BE72=0,0,1))),"")</f>
        <v/>
      </c>
      <c r="W23" s="105" t="str">
        <f>IF(K!BH72&lt;&gt;"#",IF('Часть 1'!BI26="@","@",IF('Часть 1'!BI26="нет","нет",IF(K!BH72=0,0,1))),"")</f>
        <v/>
      </c>
      <c r="X23" s="105" t="str">
        <f>IF('Часть 2'!D28="","",'Часть 2'!D28)</f>
        <v/>
      </c>
      <c r="Y23" s="105" t="str">
        <f>IF('Часть 2'!E28="","",'Часть 2'!E28)</f>
        <v/>
      </c>
      <c r="Z23" s="105" t="str">
        <f>IF('Часть 2'!F28="","",'Часть 2'!F28)</f>
        <v/>
      </c>
      <c r="AA23" s="105" t="str">
        <f>IF('Часть 2'!G28="","",'Часть 2'!G28)</f>
        <v/>
      </c>
      <c r="AB23" s="105" t="str">
        <f>IF('Часть 2'!H28="","",'Часть 2'!H28)</f>
        <v/>
      </c>
      <c r="AC23" s="105" t="str">
        <f>IF('Часть 2'!I28="","",'Часть 2'!I28)</f>
        <v/>
      </c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229">
        <f t="shared" si="5"/>
        <v>0</v>
      </c>
      <c r="AS23" s="229" t="str">
        <f>IF(DO23&gt;0,"_",IF(LEN(C23)&gt;0,IF(AR23&gt;=служ!$D$35,5,IF(AR23&gt;=служ!$C$35,4,IF(AR23&gt;=служ!$B$35,3,2))),""))</f>
        <v/>
      </c>
      <c r="AT23" s="230" t="str">
        <f>IF(LEN(C23)&gt;0,AR23/служ!$M$9,"")</f>
        <v/>
      </c>
      <c r="AU23" s="93">
        <f>Список!C25</f>
        <v>0</v>
      </c>
      <c r="AV23" s="93">
        <f>Список!D25</f>
        <v>0</v>
      </c>
      <c r="AW23" s="93" t="str">
        <f>IF(LEN(C23)&gt;0,IF(AR23&gt;=служ!$D$35,5,IF(AR23&gt;=служ!$C$35,4,IF(AR23&gt;=служ!$B$35,3,2))),"")</f>
        <v/>
      </c>
      <c r="AX23" s="93">
        <f>'Часть 1'!D26</f>
        <v>0</v>
      </c>
      <c r="AY23" s="93">
        <f>'Часть 1'!F26</f>
        <v>0</v>
      </c>
      <c r="AZ23" s="93">
        <f>'Часть 1'!G26</f>
        <v>0</v>
      </c>
      <c r="BA23" s="93">
        <f>'Часть 1'!I26</f>
        <v>0</v>
      </c>
      <c r="BB23" s="93">
        <f>'Часть 1'!J26</f>
        <v>0</v>
      </c>
      <c r="BC23" s="93">
        <f>'Часть 1'!L26</f>
        <v>0</v>
      </c>
      <c r="BD23" s="93">
        <f>'Часть 1'!M26</f>
        <v>0</v>
      </c>
      <c r="BE23" s="93">
        <f>'Часть 1'!O26</f>
        <v>0</v>
      </c>
      <c r="BF23" s="93">
        <f>'Часть 1'!P26</f>
        <v>0</v>
      </c>
      <c r="BG23" s="93">
        <f>'Часть 1'!R26</f>
        <v>0</v>
      </c>
      <c r="BH23" s="93">
        <f>'Часть 1'!S26</f>
        <v>0</v>
      </c>
      <c r="BI23" s="93">
        <f>'Часть 1'!U26</f>
        <v>0</v>
      </c>
      <c r="BJ23" s="93">
        <f>'Часть 1'!V26</f>
        <v>0</v>
      </c>
      <c r="BK23" s="93">
        <f>'Часть 1'!X26</f>
        <v>0</v>
      </c>
      <c r="BL23" s="93">
        <f>'Часть 1'!Y26</f>
        <v>0</v>
      </c>
      <c r="BM23" s="93">
        <f>'Часть 1'!AA26</f>
        <v>0</v>
      </c>
      <c r="BN23" s="93">
        <f>'Часть 1'!AB26</f>
        <v>0</v>
      </c>
      <c r="BO23" s="93">
        <f>'Часть 1'!AD26</f>
        <v>0</v>
      </c>
      <c r="BP23" s="93">
        <f>'Часть 1'!AE26</f>
        <v>0</v>
      </c>
      <c r="BQ23" s="93">
        <f>'Часть 1'!AG26</f>
        <v>0</v>
      </c>
      <c r="BR23" s="93">
        <f>'Часть 1'!AH26</f>
        <v>0</v>
      </c>
      <c r="BS23" s="93">
        <f>'Часть 1'!AJ26</f>
        <v>0</v>
      </c>
      <c r="BT23" s="93">
        <f>'Часть 1'!AK26</f>
        <v>0</v>
      </c>
      <c r="BU23" s="93">
        <f>'Часть 1'!AM26</f>
        <v>0</v>
      </c>
      <c r="BV23" s="93">
        <f>'Часть 1'!AN26</f>
        <v>0</v>
      </c>
      <c r="BW23" s="93">
        <f>'Часть 1'!AP26</f>
        <v>0</v>
      </c>
      <c r="BX23" s="93">
        <f>'Часть 1'!AQ26</f>
        <v>0</v>
      </c>
      <c r="BY23" s="93">
        <f>'Часть 1'!AS26</f>
        <v>0</v>
      </c>
      <c r="BZ23" s="93">
        <f>'Часть 1'!AT26</f>
        <v>0</v>
      </c>
      <c r="CA23" s="93">
        <f>'Часть 1'!AV26</f>
        <v>0</v>
      </c>
      <c r="CB23" s="93">
        <f>'Часть 1'!AW26</f>
        <v>0</v>
      </c>
      <c r="CC23" s="93">
        <f>'Часть 1'!AY26</f>
        <v>0</v>
      </c>
      <c r="CD23" s="93">
        <f>'Часть 1'!AZ26</f>
        <v>0</v>
      </c>
      <c r="CE23" s="93">
        <f>'Часть 1'!BB26</f>
        <v>0</v>
      </c>
      <c r="CF23" s="93">
        <f>'Часть 1'!BC26</f>
        <v>0</v>
      </c>
      <c r="CG23" s="93">
        <f>'Часть 1'!BE26</f>
        <v>0</v>
      </c>
      <c r="CH23" s="93">
        <f>'Часть 1'!BF26</f>
        <v>0</v>
      </c>
      <c r="CI23" s="93">
        <f>'Часть 1'!BH26</f>
        <v>0</v>
      </c>
      <c r="CJ23" s="93">
        <f>'Часть 1'!BI26</f>
        <v>0</v>
      </c>
      <c r="CK23" s="93">
        <f>'Часть 1'!BK26</f>
        <v>0</v>
      </c>
      <c r="CL23" s="93">
        <f>'Часть 2'!D28</f>
        <v>0</v>
      </c>
      <c r="CM23" s="93">
        <f>'Часть 2'!E28</f>
        <v>0</v>
      </c>
      <c r="CN23" s="93">
        <f>'Часть 2'!F28</f>
        <v>0</v>
      </c>
      <c r="CO23" s="93">
        <f>'Часть 2'!G28</f>
        <v>0</v>
      </c>
      <c r="CP23" s="93">
        <f>'Часть 2'!H28</f>
        <v>0</v>
      </c>
      <c r="CQ23" s="93">
        <f>'Часть 2'!I28</f>
        <v>0</v>
      </c>
      <c r="CR23" s="93">
        <f>'Часть 2'!J28</f>
        <v>0</v>
      </c>
      <c r="CS23" s="93">
        <f>'Часть 2'!K28</f>
        <v>0</v>
      </c>
      <c r="CT23" s="93">
        <f>'Часть 2'!L28</f>
        <v>0</v>
      </c>
      <c r="CU23" s="93">
        <f>'Часть 2'!M28</f>
        <v>0</v>
      </c>
      <c r="CV23" s="93">
        <f>'Часть 2'!N28</f>
        <v>0</v>
      </c>
      <c r="CW23" s="93">
        <f>'Часть 2'!O28</f>
        <v>0</v>
      </c>
      <c r="CX23" s="93">
        <f>'Часть 2'!P28</f>
        <v>0</v>
      </c>
      <c r="CY23" s="93">
        <f>'Часть 2'!Q28</f>
        <v>0</v>
      </c>
      <c r="CZ23" s="93">
        <f>'Часть 2'!R28</f>
        <v>0</v>
      </c>
      <c r="DA23" s="93">
        <f>'Часть 2'!S28</f>
        <v>0</v>
      </c>
      <c r="DB23" s="93">
        <f>'Часть 2'!T28</f>
        <v>0</v>
      </c>
      <c r="DC23" s="93">
        <f>'Часть 2'!U28</f>
        <v>0</v>
      </c>
      <c r="DD23" s="93">
        <f>'Часть 2'!V28</f>
        <v>0</v>
      </c>
      <c r="DE23" s="93">
        <f>'Часть 2'!W28</f>
        <v>0</v>
      </c>
      <c r="DH23" s="93" t="str">
        <f t="shared" si="6"/>
        <v>7в</v>
      </c>
      <c r="DI23" s="107" t="str">
        <f t="shared" si="7"/>
        <v>v1.1</v>
      </c>
      <c r="DJ23" s="93">
        <f t="shared" si="8"/>
        <v>0</v>
      </c>
      <c r="DK23" s="93">
        <f t="shared" si="9"/>
        <v>0</v>
      </c>
      <c r="DL23" s="93">
        <f t="shared" si="10"/>
        <v>0</v>
      </c>
      <c r="DM23" s="93">
        <f t="shared" si="11"/>
        <v>0</v>
      </c>
      <c r="DN23" s="93">
        <f t="shared" si="12"/>
        <v>0</v>
      </c>
      <c r="DO23" s="93">
        <f t="shared" si="3"/>
        <v>0</v>
      </c>
      <c r="DP23" s="93" t="str">
        <f>IF(DO23&gt;0,"_",IF(LEN(C23)&gt;0,IF(AND(DY23=1,DM23&gt;=служ!$D$41),5,IF(AND(DY23=1,DM23&gt;=служ!$C$41),4,IF(AND(DY23=1,DM23&gt;=служ!$B$41),3,2))),""))</f>
        <v/>
      </c>
      <c r="DQ23" s="93" t="str">
        <f>IF(DO23&gt;0,"_",IF(LEN(C23)&gt;0,IF(AND(DY23=1,DN23&gt;=служ!$D$42),5,IF(AND(DY23=1,DN23&gt;=служ!$C$42),4,IF(AND(DY23=1,DN23&gt;=служ!$B$42),3,2))),""))</f>
        <v/>
      </c>
      <c r="DR23" s="93" t="str">
        <f>IF(LEN(C23)&gt;0,IF(AND(DY23=1,DM23&gt;=служ!$D$41),5,IF(AND(DY23=1,DM23&gt;=служ!$C$41),4,IF(AND(DY23=1,DM23&gt;=служ!$B$41),3,2))),"")</f>
        <v/>
      </c>
      <c r="DS23" s="93" t="str">
        <f>IF(LEN(C23)&gt;0,IF(AND(DY23=1,DN23&gt;=служ!$D$42),5,IF(AND(DY23=1,DN23&gt;=служ!$C$42),4,IF(AND(DY23=1,DN23&gt;=служ!$B$42),3,2))),"")</f>
        <v/>
      </c>
      <c r="DT23" s="227" t="str">
        <f>IF(LEN(C23)&gt;0,DM23/служ!$G$41,"")</f>
        <v/>
      </c>
      <c r="DU23" s="227" t="str">
        <f>IF(LEN(C23)&gt;0,DN23/служ!$G$42,"")</f>
        <v/>
      </c>
      <c r="DV23" s="227" t="str">
        <f>IF(LEN(C23)&gt;0,DJ23/служ!$E$41,"")</f>
        <v/>
      </c>
      <c r="DW23" s="227" t="str">
        <f>IF(LEN(C23)&gt;0,DK23/служ!$E$42,"")</f>
        <v/>
      </c>
      <c r="DX23" s="227" t="str">
        <f>IF(LEN(C23)&gt;0,DL23/служ!$E$43,"")</f>
        <v/>
      </c>
      <c r="DY23" s="93">
        <f>IF(AND(DJ23&gt;=служ!$F$41,DK23&gt;=служ!$F$42,DL23&gt;=служ!$F$43),1,0)</f>
        <v>0</v>
      </c>
    </row>
    <row r="24" spans="1:129" ht="15.75" hidden="1" customHeight="1" x14ac:dyDescent="0.2">
      <c r="A24" s="93">
        <f t="shared" si="4"/>
        <v>0</v>
      </c>
      <c r="B24" s="259">
        <v>21</v>
      </c>
      <c r="C24" s="102" t="str">
        <f>IF(ISBLANK(Список!B26),"",IF(Список!K26=0,"","_"))</f>
        <v/>
      </c>
      <c r="D24" s="105" t="str">
        <f>IF(K!C73&lt;&gt;"#",IF('Часть 1'!D27="@","@",IF('Часть 1'!D27="нет","нет",IF(K!C73=0,0,1))),"")</f>
        <v/>
      </c>
      <c r="E24" s="105" t="str">
        <f>IF(K!F73&lt;&gt;"#",IF('Часть 1'!G27="@","@",IF('Часть 1'!G27="нет","нет",IF(K!F73=0,0,1))),"")</f>
        <v/>
      </c>
      <c r="F24" s="105" t="str">
        <f>IF(K!I73&lt;&gt;"#",IF('Часть 1'!J27="@","@",IF('Часть 1'!J27="нет","нет",IF(K!I73=0,0,1))),"")</f>
        <v/>
      </c>
      <c r="G24" s="105" t="str">
        <f>IF(K!L73&lt;&gt;"#",IF('Часть 1'!M27="@","@",IF('Часть 1'!M27="нет","нет",IF(K!L73=0,0,1))),"")</f>
        <v/>
      </c>
      <c r="H24" s="105" t="str">
        <f>IF(K!O73&lt;&gt;"#",IF('Часть 1'!P27="@","@",IF('Часть 1'!P27="нет","нет",IF(K!O73=0,0,1))),"")</f>
        <v/>
      </c>
      <c r="I24" s="105" t="str">
        <f>IF(K!R73&lt;&gt;"#",IF('Часть 1'!S27="@","@",IF('Часть 1'!S27="нет","нет",IF(K!R73=0,0,1))),"")</f>
        <v/>
      </c>
      <c r="J24" s="105" t="str">
        <f>IF(K!U73&lt;&gt;"#",IF('Часть 1'!V27="@","@",IF('Часть 1'!V27="нет","нет",IF(K!U73=0,0,1))),"")</f>
        <v/>
      </c>
      <c r="K24" s="105" t="str">
        <f>IF(K!X73&lt;&gt;"#",IF('Часть 1'!Y27="@","@",IF('Часть 1'!Y27="нет","нет",IF(K!X73=0,0,1))),"")</f>
        <v/>
      </c>
      <c r="L24" s="105" t="str">
        <f>IF(K!AA73&lt;&gt;"#",IF('Часть 1'!AB27="@","@",IF('Часть 1'!AB27="нет","нет",IF(K!AA73=0,0,1))),"")</f>
        <v/>
      </c>
      <c r="M24" s="105" t="str">
        <f>IF(K!AD73&lt;&gt;"#",IF('Часть 1'!AE27="@","@",IF('Часть 1'!AE27="нет","нет",IF(K!AD73=0,0,1))),"")</f>
        <v/>
      </c>
      <c r="N24" s="105" t="str">
        <f>IF(K!AG73&lt;&gt;"#",IF('Часть 1'!AH27="@","@",IF('Часть 1'!AH27="нет","нет",IF(K!AG73=0,0,1))),"")</f>
        <v/>
      </c>
      <c r="O24" s="105" t="str">
        <f>IF(K!AJ73&lt;&gt;"#",IF('Часть 1'!AK27="@","@",IF('Часть 1'!AK27="нет","нет",IF(K!AJ73=0,0,1))),"")</f>
        <v/>
      </c>
      <c r="P24" s="105" t="str">
        <f>IF(K!AM73&lt;&gt;"#",IF('Часть 1'!AN27="@","@",IF('Часть 1'!AN27="нет","нет",IF(K!AM73=0,0,1))),"")</f>
        <v/>
      </c>
      <c r="Q24" s="105" t="str">
        <f>IF(K!AP73&lt;&gt;"#",IF('Часть 1'!AQ27="@","@",IF('Часть 1'!AQ27="нет","нет",IF(K!AP73=0,0,1))),"")</f>
        <v/>
      </c>
      <c r="R24" s="105" t="str">
        <f>IF(K!AS73&lt;&gt;"#",IF('Часть 1'!AT27="@","@",IF('Часть 1'!AT27="нет","нет",IF(K!AS73=0,0,1))),"")</f>
        <v/>
      </c>
      <c r="S24" s="105" t="str">
        <f>IF(K!AV73&lt;&gt;"#",IF('Часть 1'!AW27="@","@",IF('Часть 1'!AW27="нет","нет",IF(K!AV73=0,0,1))),"")</f>
        <v/>
      </c>
      <c r="T24" s="105" t="str">
        <f>IF(K!AY73&lt;&gt;"#",IF('Часть 1'!AZ27="@","@",IF('Часть 1'!AZ27="нет","нет",IF(K!AY73=0,0,1))),"")</f>
        <v/>
      </c>
      <c r="U24" s="105" t="str">
        <f>IF(K!BB73&lt;&gt;"#",IF('Часть 1'!BC27="@","@",IF('Часть 1'!BC27="нет","нет",IF(K!BB73=0,0,1))),"")</f>
        <v/>
      </c>
      <c r="V24" s="105" t="str">
        <f>IF(K!BE73&lt;&gt;"#",IF('Часть 1'!BF27="@","@",IF('Часть 1'!BF27="нет","нет",IF(K!BE73=0,0,1))),"")</f>
        <v/>
      </c>
      <c r="W24" s="105" t="str">
        <f>IF(K!BH73&lt;&gt;"#",IF('Часть 1'!BI27="@","@",IF('Часть 1'!BI27="нет","нет",IF(K!BH73=0,0,1))),"")</f>
        <v/>
      </c>
      <c r="X24" s="105" t="str">
        <f>IF('Часть 2'!D29="","",'Часть 2'!D29)</f>
        <v/>
      </c>
      <c r="Y24" s="105" t="str">
        <f>IF('Часть 2'!E29="","",'Часть 2'!E29)</f>
        <v/>
      </c>
      <c r="Z24" s="105" t="str">
        <f>IF('Часть 2'!F29="","",'Часть 2'!F29)</f>
        <v/>
      </c>
      <c r="AA24" s="105" t="str">
        <f>IF('Часть 2'!G29="","",'Часть 2'!G29)</f>
        <v/>
      </c>
      <c r="AB24" s="105" t="str">
        <f>IF('Часть 2'!H29="","",'Часть 2'!H29)</f>
        <v/>
      </c>
      <c r="AC24" s="105" t="str">
        <f>IF('Часть 2'!I29="","",'Часть 2'!I29)</f>
        <v/>
      </c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229">
        <f t="shared" si="5"/>
        <v>0</v>
      </c>
      <c r="AS24" s="229" t="str">
        <f>IF(DO24&gt;0,"_",IF(LEN(C24)&gt;0,IF(AR24&gt;=служ!$D$35,5,IF(AR24&gt;=служ!$C$35,4,IF(AR24&gt;=служ!$B$35,3,2))),""))</f>
        <v/>
      </c>
      <c r="AT24" s="230" t="str">
        <f>IF(LEN(C24)&gt;0,AR24/служ!$M$9,"")</f>
        <v/>
      </c>
      <c r="AU24" s="93">
        <f>Список!C26</f>
        <v>0</v>
      </c>
      <c r="AV24" s="93">
        <f>Список!D26</f>
        <v>0</v>
      </c>
      <c r="AW24" s="93" t="str">
        <f>IF(LEN(C24)&gt;0,IF(AR24&gt;=служ!$D$35,5,IF(AR24&gt;=служ!$C$35,4,IF(AR24&gt;=служ!$B$35,3,2))),"")</f>
        <v/>
      </c>
      <c r="AX24" s="93">
        <f>'Часть 1'!D27</f>
        <v>0</v>
      </c>
      <c r="AY24" s="93">
        <f>'Часть 1'!F27</f>
        <v>0</v>
      </c>
      <c r="AZ24" s="93">
        <f>'Часть 1'!G27</f>
        <v>0</v>
      </c>
      <c r="BA24" s="93">
        <f>'Часть 1'!I27</f>
        <v>0</v>
      </c>
      <c r="BB24" s="93">
        <f>'Часть 1'!J27</f>
        <v>0</v>
      </c>
      <c r="BC24" s="93">
        <f>'Часть 1'!L27</f>
        <v>0</v>
      </c>
      <c r="BD24" s="93">
        <f>'Часть 1'!M27</f>
        <v>0</v>
      </c>
      <c r="BE24" s="93">
        <f>'Часть 1'!O27</f>
        <v>0</v>
      </c>
      <c r="BF24" s="93">
        <f>'Часть 1'!P27</f>
        <v>0</v>
      </c>
      <c r="BG24" s="93">
        <f>'Часть 1'!R27</f>
        <v>0</v>
      </c>
      <c r="BH24" s="93">
        <f>'Часть 1'!S27</f>
        <v>0</v>
      </c>
      <c r="BI24" s="93">
        <f>'Часть 1'!U27</f>
        <v>0</v>
      </c>
      <c r="BJ24" s="93">
        <f>'Часть 1'!V27</f>
        <v>0</v>
      </c>
      <c r="BK24" s="93">
        <f>'Часть 1'!X27</f>
        <v>0</v>
      </c>
      <c r="BL24" s="93">
        <f>'Часть 1'!Y27</f>
        <v>0</v>
      </c>
      <c r="BM24" s="93">
        <f>'Часть 1'!AA27</f>
        <v>0</v>
      </c>
      <c r="BN24" s="93">
        <f>'Часть 1'!AB27</f>
        <v>0</v>
      </c>
      <c r="BO24" s="93">
        <f>'Часть 1'!AD27</f>
        <v>0</v>
      </c>
      <c r="BP24" s="93">
        <f>'Часть 1'!AE27</f>
        <v>0</v>
      </c>
      <c r="BQ24" s="93">
        <f>'Часть 1'!AG27</f>
        <v>0</v>
      </c>
      <c r="BR24" s="93">
        <f>'Часть 1'!AH27</f>
        <v>0</v>
      </c>
      <c r="BS24" s="93">
        <f>'Часть 1'!AJ27</f>
        <v>0</v>
      </c>
      <c r="BT24" s="93">
        <f>'Часть 1'!AK27</f>
        <v>0</v>
      </c>
      <c r="BU24" s="93">
        <f>'Часть 1'!AM27</f>
        <v>0</v>
      </c>
      <c r="BV24" s="93">
        <f>'Часть 1'!AN27</f>
        <v>0</v>
      </c>
      <c r="BW24" s="93">
        <f>'Часть 1'!AP27</f>
        <v>0</v>
      </c>
      <c r="BX24" s="93">
        <f>'Часть 1'!AQ27</f>
        <v>0</v>
      </c>
      <c r="BY24" s="93">
        <f>'Часть 1'!AS27</f>
        <v>0</v>
      </c>
      <c r="BZ24" s="93">
        <f>'Часть 1'!AT27</f>
        <v>0</v>
      </c>
      <c r="CA24" s="93">
        <f>'Часть 1'!AV27</f>
        <v>0</v>
      </c>
      <c r="CB24" s="93">
        <f>'Часть 1'!AW27</f>
        <v>0</v>
      </c>
      <c r="CC24" s="93">
        <f>'Часть 1'!AY27</f>
        <v>0</v>
      </c>
      <c r="CD24" s="93">
        <f>'Часть 1'!AZ27</f>
        <v>0</v>
      </c>
      <c r="CE24" s="93">
        <f>'Часть 1'!BB27</f>
        <v>0</v>
      </c>
      <c r="CF24" s="93">
        <f>'Часть 1'!BC27</f>
        <v>0</v>
      </c>
      <c r="CG24" s="93">
        <f>'Часть 1'!BE27</f>
        <v>0</v>
      </c>
      <c r="CH24" s="93">
        <f>'Часть 1'!BF27</f>
        <v>0</v>
      </c>
      <c r="CI24" s="93">
        <f>'Часть 1'!BH27</f>
        <v>0</v>
      </c>
      <c r="CJ24" s="93">
        <f>'Часть 1'!BI27</f>
        <v>0</v>
      </c>
      <c r="CK24" s="93">
        <f>'Часть 1'!BK27</f>
        <v>0</v>
      </c>
      <c r="CL24" s="93">
        <f>'Часть 2'!D29</f>
        <v>0</v>
      </c>
      <c r="CM24" s="93">
        <f>'Часть 2'!E29</f>
        <v>0</v>
      </c>
      <c r="CN24" s="93">
        <f>'Часть 2'!F29</f>
        <v>0</v>
      </c>
      <c r="CO24" s="93">
        <f>'Часть 2'!G29</f>
        <v>0</v>
      </c>
      <c r="CP24" s="93">
        <f>'Часть 2'!H29</f>
        <v>0</v>
      </c>
      <c r="CQ24" s="93">
        <f>'Часть 2'!I29</f>
        <v>0</v>
      </c>
      <c r="CR24" s="93">
        <f>'Часть 2'!J29</f>
        <v>0</v>
      </c>
      <c r="CS24" s="93">
        <f>'Часть 2'!K29</f>
        <v>0</v>
      </c>
      <c r="CT24" s="93">
        <f>'Часть 2'!L29</f>
        <v>0</v>
      </c>
      <c r="CU24" s="93">
        <f>'Часть 2'!M29</f>
        <v>0</v>
      </c>
      <c r="CV24" s="93">
        <f>'Часть 2'!N29</f>
        <v>0</v>
      </c>
      <c r="CW24" s="93">
        <f>'Часть 2'!O29</f>
        <v>0</v>
      </c>
      <c r="CX24" s="93">
        <f>'Часть 2'!P29</f>
        <v>0</v>
      </c>
      <c r="CY24" s="93">
        <f>'Часть 2'!Q29</f>
        <v>0</v>
      </c>
      <c r="CZ24" s="93">
        <f>'Часть 2'!R29</f>
        <v>0</v>
      </c>
      <c r="DA24" s="93">
        <f>'Часть 2'!S29</f>
        <v>0</v>
      </c>
      <c r="DB24" s="93">
        <f>'Часть 2'!T29</f>
        <v>0</v>
      </c>
      <c r="DC24" s="93">
        <f>'Часть 2'!U29</f>
        <v>0</v>
      </c>
      <c r="DD24" s="93">
        <f>'Часть 2'!V29</f>
        <v>0</v>
      </c>
      <c r="DE24" s="93">
        <f>'Часть 2'!W29</f>
        <v>0</v>
      </c>
      <c r="DH24" s="93" t="str">
        <f t="shared" si="6"/>
        <v>7в</v>
      </c>
      <c r="DI24" s="107" t="str">
        <f t="shared" si="7"/>
        <v>v1.1</v>
      </c>
      <c r="DJ24" s="93">
        <f t="shared" si="8"/>
        <v>0</v>
      </c>
      <c r="DK24" s="93">
        <f t="shared" si="9"/>
        <v>0</v>
      </c>
      <c r="DL24" s="93">
        <f t="shared" si="10"/>
        <v>0</v>
      </c>
      <c r="DM24" s="93">
        <f t="shared" si="11"/>
        <v>0</v>
      </c>
      <c r="DN24" s="93">
        <f t="shared" si="12"/>
        <v>0</v>
      </c>
      <c r="DO24" s="93">
        <f t="shared" si="3"/>
        <v>0</v>
      </c>
      <c r="DP24" s="93" t="str">
        <f>IF(DO24&gt;0,"_",IF(LEN(C24)&gt;0,IF(AND(DY24=1,DM24&gt;=служ!$D$41),5,IF(AND(DY24=1,DM24&gt;=служ!$C$41),4,IF(AND(DY24=1,DM24&gt;=служ!$B$41),3,2))),""))</f>
        <v/>
      </c>
      <c r="DQ24" s="93" t="str">
        <f>IF(DO24&gt;0,"_",IF(LEN(C24)&gt;0,IF(AND(DY24=1,DN24&gt;=служ!$D$42),5,IF(AND(DY24=1,DN24&gt;=служ!$C$42),4,IF(AND(DY24=1,DN24&gt;=служ!$B$42),3,2))),""))</f>
        <v/>
      </c>
      <c r="DR24" s="93" t="str">
        <f>IF(LEN(C24)&gt;0,IF(AND(DY24=1,DM24&gt;=служ!$D$41),5,IF(AND(DY24=1,DM24&gt;=служ!$C$41),4,IF(AND(DY24=1,DM24&gt;=служ!$B$41),3,2))),"")</f>
        <v/>
      </c>
      <c r="DS24" s="93" t="str">
        <f>IF(LEN(C24)&gt;0,IF(AND(DY24=1,DN24&gt;=служ!$D$42),5,IF(AND(DY24=1,DN24&gt;=служ!$C$42),4,IF(AND(DY24=1,DN24&gt;=служ!$B$42),3,2))),"")</f>
        <v/>
      </c>
      <c r="DT24" s="227" t="str">
        <f>IF(LEN(C24)&gt;0,DM24/служ!$G$41,"")</f>
        <v/>
      </c>
      <c r="DU24" s="227" t="str">
        <f>IF(LEN(C24)&gt;0,DN24/служ!$G$42,"")</f>
        <v/>
      </c>
      <c r="DV24" s="227" t="str">
        <f>IF(LEN(C24)&gt;0,DJ24/служ!$E$41,"")</f>
        <v/>
      </c>
      <c r="DW24" s="227" t="str">
        <f>IF(LEN(C24)&gt;0,DK24/служ!$E$42,"")</f>
        <v/>
      </c>
      <c r="DX24" s="227" t="str">
        <f>IF(LEN(C24)&gt;0,DL24/служ!$E$43,"")</f>
        <v/>
      </c>
      <c r="DY24" s="93">
        <f>IF(AND(DJ24&gt;=служ!$F$41,DK24&gt;=служ!$F$42,DL24&gt;=служ!$F$43),1,0)</f>
        <v>0</v>
      </c>
    </row>
    <row r="25" spans="1:129" ht="15.75" hidden="1" customHeight="1" x14ac:dyDescent="0.2">
      <c r="A25" s="93">
        <f t="shared" si="4"/>
        <v>0</v>
      </c>
      <c r="B25" s="259">
        <v>22</v>
      </c>
      <c r="C25" s="102" t="str">
        <f>IF(ISBLANK(Список!B27),"",IF(Список!K27=0,"","_"))</f>
        <v/>
      </c>
      <c r="D25" s="105" t="str">
        <f>IF(K!C74&lt;&gt;"#",IF('Часть 1'!D28="@","@",IF('Часть 1'!D28="нет","нет",IF(K!C74=0,0,1))),"")</f>
        <v/>
      </c>
      <c r="E25" s="105" t="str">
        <f>IF(K!F74&lt;&gt;"#",IF('Часть 1'!G28="@","@",IF('Часть 1'!G28="нет","нет",IF(K!F74=0,0,1))),"")</f>
        <v/>
      </c>
      <c r="F25" s="105" t="str">
        <f>IF(K!I74&lt;&gt;"#",IF('Часть 1'!J28="@","@",IF('Часть 1'!J28="нет","нет",IF(K!I74=0,0,1))),"")</f>
        <v/>
      </c>
      <c r="G25" s="105" t="str">
        <f>IF(K!L74&lt;&gt;"#",IF('Часть 1'!M28="@","@",IF('Часть 1'!M28="нет","нет",IF(K!L74=0,0,1))),"")</f>
        <v/>
      </c>
      <c r="H25" s="105" t="str">
        <f>IF(K!O74&lt;&gt;"#",IF('Часть 1'!P28="@","@",IF('Часть 1'!P28="нет","нет",IF(K!O74=0,0,1))),"")</f>
        <v/>
      </c>
      <c r="I25" s="105" t="str">
        <f>IF(K!R74&lt;&gt;"#",IF('Часть 1'!S28="@","@",IF('Часть 1'!S28="нет","нет",IF(K!R74=0,0,1))),"")</f>
        <v/>
      </c>
      <c r="J25" s="105" t="str">
        <f>IF(K!U74&lt;&gt;"#",IF('Часть 1'!V28="@","@",IF('Часть 1'!V28="нет","нет",IF(K!U74=0,0,1))),"")</f>
        <v/>
      </c>
      <c r="K25" s="105" t="str">
        <f>IF(K!X74&lt;&gt;"#",IF('Часть 1'!Y28="@","@",IF('Часть 1'!Y28="нет","нет",IF(K!X74=0,0,1))),"")</f>
        <v/>
      </c>
      <c r="L25" s="105" t="str">
        <f>IF(K!AA74&lt;&gt;"#",IF('Часть 1'!AB28="@","@",IF('Часть 1'!AB28="нет","нет",IF(K!AA74=0,0,1))),"")</f>
        <v/>
      </c>
      <c r="M25" s="105" t="str">
        <f>IF(K!AD74&lt;&gt;"#",IF('Часть 1'!AE28="@","@",IF('Часть 1'!AE28="нет","нет",IF(K!AD74=0,0,1))),"")</f>
        <v/>
      </c>
      <c r="N25" s="105" t="str">
        <f>IF(K!AG74&lt;&gt;"#",IF('Часть 1'!AH28="@","@",IF('Часть 1'!AH28="нет","нет",IF(K!AG74=0,0,1))),"")</f>
        <v/>
      </c>
      <c r="O25" s="105" t="str">
        <f>IF(K!AJ74&lt;&gt;"#",IF('Часть 1'!AK28="@","@",IF('Часть 1'!AK28="нет","нет",IF(K!AJ74=0,0,1))),"")</f>
        <v/>
      </c>
      <c r="P25" s="105" t="str">
        <f>IF(K!AM74&lt;&gt;"#",IF('Часть 1'!AN28="@","@",IF('Часть 1'!AN28="нет","нет",IF(K!AM74=0,0,1))),"")</f>
        <v/>
      </c>
      <c r="Q25" s="105" t="str">
        <f>IF(K!AP74&lt;&gt;"#",IF('Часть 1'!AQ28="@","@",IF('Часть 1'!AQ28="нет","нет",IF(K!AP74=0,0,1))),"")</f>
        <v/>
      </c>
      <c r="R25" s="105" t="str">
        <f>IF(K!AS74&lt;&gt;"#",IF('Часть 1'!AT28="@","@",IF('Часть 1'!AT28="нет","нет",IF(K!AS74=0,0,1))),"")</f>
        <v/>
      </c>
      <c r="S25" s="105" t="str">
        <f>IF(K!AV74&lt;&gt;"#",IF('Часть 1'!AW28="@","@",IF('Часть 1'!AW28="нет","нет",IF(K!AV74=0,0,1))),"")</f>
        <v/>
      </c>
      <c r="T25" s="105" t="str">
        <f>IF(K!AY74&lt;&gt;"#",IF('Часть 1'!AZ28="@","@",IF('Часть 1'!AZ28="нет","нет",IF(K!AY74=0,0,1))),"")</f>
        <v/>
      </c>
      <c r="U25" s="105" t="str">
        <f>IF(K!BB74&lt;&gt;"#",IF('Часть 1'!BC28="@","@",IF('Часть 1'!BC28="нет","нет",IF(K!BB74=0,0,1))),"")</f>
        <v/>
      </c>
      <c r="V25" s="105" t="str">
        <f>IF(K!BE74&lt;&gt;"#",IF('Часть 1'!BF28="@","@",IF('Часть 1'!BF28="нет","нет",IF(K!BE74=0,0,1))),"")</f>
        <v/>
      </c>
      <c r="W25" s="105" t="str">
        <f>IF(K!BH74&lt;&gt;"#",IF('Часть 1'!BI28="@","@",IF('Часть 1'!BI28="нет","нет",IF(K!BH74=0,0,1))),"")</f>
        <v/>
      </c>
      <c r="X25" s="105" t="str">
        <f>IF('Часть 2'!D30="","",'Часть 2'!D30)</f>
        <v/>
      </c>
      <c r="Y25" s="105" t="str">
        <f>IF('Часть 2'!E30="","",'Часть 2'!E30)</f>
        <v/>
      </c>
      <c r="Z25" s="105" t="str">
        <f>IF('Часть 2'!F30="","",'Часть 2'!F30)</f>
        <v/>
      </c>
      <c r="AA25" s="105" t="str">
        <f>IF('Часть 2'!G30="","",'Часть 2'!G30)</f>
        <v/>
      </c>
      <c r="AB25" s="105" t="str">
        <f>IF('Часть 2'!H30="","",'Часть 2'!H30)</f>
        <v/>
      </c>
      <c r="AC25" s="105" t="str">
        <f>IF('Часть 2'!I30="","",'Часть 2'!I30)</f>
        <v/>
      </c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229">
        <f t="shared" si="5"/>
        <v>0</v>
      </c>
      <c r="AS25" s="229" t="str">
        <f>IF(DO25&gt;0,"_",IF(LEN(C25)&gt;0,IF(AR25&gt;=служ!$D$35,5,IF(AR25&gt;=служ!$C$35,4,IF(AR25&gt;=служ!$B$35,3,2))),""))</f>
        <v/>
      </c>
      <c r="AT25" s="230" t="str">
        <f>IF(LEN(C25)&gt;0,AR25/служ!$M$9,"")</f>
        <v/>
      </c>
      <c r="AU25" s="93">
        <f>Список!C27</f>
        <v>0</v>
      </c>
      <c r="AV25" s="93">
        <f>Список!D27</f>
        <v>0</v>
      </c>
      <c r="AW25" s="93" t="str">
        <f>IF(LEN(C25)&gt;0,IF(AR25&gt;=служ!$D$35,5,IF(AR25&gt;=служ!$C$35,4,IF(AR25&gt;=служ!$B$35,3,2))),"")</f>
        <v/>
      </c>
      <c r="AX25" s="93">
        <f>'Часть 1'!D28</f>
        <v>0</v>
      </c>
      <c r="AY25" s="93">
        <f>'Часть 1'!F28</f>
        <v>0</v>
      </c>
      <c r="AZ25" s="93">
        <f>'Часть 1'!G28</f>
        <v>0</v>
      </c>
      <c r="BA25" s="93">
        <f>'Часть 1'!I28</f>
        <v>0</v>
      </c>
      <c r="BB25" s="93">
        <f>'Часть 1'!J28</f>
        <v>0</v>
      </c>
      <c r="BC25" s="93">
        <f>'Часть 1'!L28</f>
        <v>0</v>
      </c>
      <c r="BD25" s="93">
        <f>'Часть 1'!M28</f>
        <v>0</v>
      </c>
      <c r="BE25" s="93">
        <f>'Часть 1'!O28</f>
        <v>0</v>
      </c>
      <c r="BF25" s="93">
        <f>'Часть 1'!P28</f>
        <v>0</v>
      </c>
      <c r="BG25" s="93">
        <f>'Часть 1'!R28</f>
        <v>0</v>
      </c>
      <c r="BH25" s="93">
        <f>'Часть 1'!S28</f>
        <v>0</v>
      </c>
      <c r="BI25" s="93">
        <f>'Часть 1'!U28</f>
        <v>0</v>
      </c>
      <c r="BJ25" s="93">
        <f>'Часть 1'!V28</f>
        <v>0</v>
      </c>
      <c r="BK25" s="93">
        <f>'Часть 1'!X28</f>
        <v>0</v>
      </c>
      <c r="BL25" s="93">
        <f>'Часть 1'!Y28</f>
        <v>0</v>
      </c>
      <c r="BM25" s="93">
        <f>'Часть 1'!AA28</f>
        <v>0</v>
      </c>
      <c r="BN25" s="93">
        <f>'Часть 1'!AB28</f>
        <v>0</v>
      </c>
      <c r="BO25" s="93">
        <f>'Часть 1'!AD28</f>
        <v>0</v>
      </c>
      <c r="BP25" s="93">
        <f>'Часть 1'!AE28</f>
        <v>0</v>
      </c>
      <c r="BQ25" s="93">
        <f>'Часть 1'!AG28</f>
        <v>0</v>
      </c>
      <c r="BR25" s="93">
        <f>'Часть 1'!AH28</f>
        <v>0</v>
      </c>
      <c r="BS25" s="93">
        <f>'Часть 1'!AJ28</f>
        <v>0</v>
      </c>
      <c r="BT25" s="93">
        <f>'Часть 1'!AK28</f>
        <v>0</v>
      </c>
      <c r="BU25" s="93">
        <f>'Часть 1'!AM28</f>
        <v>0</v>
      </c>
      <c r="BV25" s="93">
        <f>'Часть 1'!AN28</f>
        <v>0</v>
      </c>
      <c r="BW25" s="93">
        <f>'Часть 1'!AP28</f>
        <v>0</v>
      </c>
      <c r="BX25" s="93">
        <f>'Часть 1'!AQ28</f>
        <v>0</v>
      </c>
      <c r="BY25" s="93">
        <f>'Часть 1'!AS28</f>
        <v>0</v>
      </c>
      <c r="BZ25" s="93">
        <f>'Часть 1'!AT28</f>
        <v>0</v>
      </c>
      <c r="CA25" s="93">
        <f>'Часть 1'!AV28</f>
        <v>0</v>
      </c>
      <c r="CB25" s="93">
        <f>'Часть 1'!AW28</f>
        <v>0</v>
      </c>
      <c r="CC25" s="93">
        <f>'Часть 1'!AY28</f>
        <v>0</v>
      </c>
      <c r="CD25" s="93">
        <f>'Часть 1'!AZ28</f>
        <v>0</v>
      </c>
      <c r="CE25" s="93">
        <f>'Часть 1'!BB28</f>
        <v>0</v>
      </c>
      <c r="CF25" s="93">
        <f>'Часть 1'!BC28</f>
        <v>0</v>
      </c>
      <c r="CG25" s="93">
        <f>'Часть 1'!BE28</f>
        <v>0</v>
      </c>
      <c r="CH25" s="93">
        <f>'Часть 1'!BF28</f>
        <v>0</v>
      </c>
      <c r="CI25" s="93">
        <f>'Часть 1'!BH28</f>
        <v>0</v>
      </c>
      <c r="CJ25" s="93">
        <f>'Часть 1'!BI28</f>
        <v>0</v>
      </c>
      <c r="CK25" s="93">
        <f>'Часть 1'!BK28</f>
        <v>0</v>
      </c>
      <c r="CL25" s="93">
        <f>'Часть 2'!D30</f>
        <v>0</v>
      </c>
      <c r="CM25" s="93">
        <f>'Часть 2'!E30</f>
        <v>0</v>
      </c>
      <c r="CN25" s="93">
        <f>'Часть 2'!F30</f>
        <v>0</v>
      </c>
      <c r="CO25" s="93">
        <f>'Часть 2'!G30</f>
        <v>0</v>
      </c>
      <c r="CP25" s="93">
        <f>'Часть 2'!H30</f>
        <v>0</v>
      </c>
      <c r="CQ25" s="93">
        <f>'Часть 2'!I30</f>
        <v>0</v>
      </c>
      <c r="CR25" s="93">
        <f>'Часть 2'!J30</f>
        <v>0</v>
      </c>
      <c r="CS25" s="93">
        <f>'Часть 2'!K30</f>
        <v>0</v>
      </c>
      <c r="CT25" s="93">
        <f>'Часть 2'!L30</f>
        <v>0</v>
      </c>
      <c r="CU25" s="93">
        <f>'Часть 2'!M30</f>
        <v>0</v>
      </c>
      <c r="CV25" s="93">
        <f>'Часть 2'!N30</f>
        <v>0</v>
      </c>
      <c r="CW25" s="93">
        <f>'Часть 2'!O30</f>
        <v>0</v>
      </c>
      <c r="CX25" s="93">
        <f>'Часть 2'!P30</f>
        <v>0</v>
      </c>
      <c r="CY25" s="93">
        <f>'Часть 2'!Q30</f>
        <v>0</v>
      </c>
      <c r="CZ25" s="93">
        <f>'Часть 2'!R30</f>
        <v>0</v>
      </c>
      <c r="DA25" s="93">
        <f>'Часть 2'!S30</f>
        <v>0</v>
      </c>
      <c r="DB25" s="93">
        <f>'Часть 2'!T30</f>
        <v>0</v>
      </c>
      <c r="DC25" s="93">
        <f>'Часть 2'!U30</f>
        <v>0</v>
      </c>
      <c r="DD25" s="93">
        <f>'Часть 2'!V30</f>
        <v>0</v>
      </c>
      <c r="DE25" s="93">
        <f>'Часть 2'!W30</f>
        <v>0</v>
      </c>
      <c r="DH25" s="93" t="str">
        <f t="shared" si="6"/>
        <v>7в</v>
      </c>
      <c r="DI25" s="107" t="str">
        <f t="shared" si="7"/>
        <v>v1.1</v>
      </c>
      <c r="DJ25" s="93">
        <f t="shared" si="8"/>
        <v>0</v>
      </c>
      <c r="DK25" s="93">
        <f t="shared" si="9"/>
        <v>0</v>
      </c>
      <c r="DL25" s="93">
        <f t="shared" si="10"/>
        <v>0</v>
      </c>
      <c r="DM25" s="93">
        <f t="shared" si="11"/>
        <v>0</v>
      </c>
      <c r="DN25" s="93">
        <f t="shared" si="12"/>
        <v>0</v>
      </c>
      <c r="DO25" s="93">
        <f t="shared" si="3"/>
        <v>0</v>
      </c>
      <c r="DP25" s="93" t="str">
        <f>IF(DO25&gt;0,"_",IF(LEN(C25)&gt;0,IF(AND(DY25=1,DM25&gt;=служ!$D$41),5,IF(AND(DY25=1,DM25&gt;=служ!$C$41),4,IF(AND(DY25=1,DM25&gt;=служ!$B$41),3,2))),""))</f>
        <v/>
      </c>
      <c r="DQ25" s="93" t="str">
        <f>IF(DO25&gt;0,"_",IF(LEN(C25)&gt;0,IF(AND(DY25=1,DN25&gt;=служ!$D$42),5,IF(AND(DY25=1,DN25&gt;=служ!$C$42),4,IF(AND(DY25=1,DN25&gt;=служ!$B$42),3,2))),""))</f>
        <v/>
      </c>
      <c r="DR25" s="93" t="str">
        <f>IF(LEN(C25)&gt;0,IF(AND(DY25=1,DM25&gt;=служ!$D$41),5,IF(AND(DY25=1,DM25&gt;=служ!$C$41),4,IF(AND(DY25=1,DM25&gt;=служ!$B$41),3,2))),"")</f>
        <v/>
      </c>
      <c r="DS25" s="93" t="str">
        <f>IF(LEN(C25)&gt;0,IF(AND(DY25=1,DN25&gt;=служ!$D$42),5,IF(AND(DY25=1,DN25&gt;=служ!$C$42),4,IF(AND(DY25=1,DN25&gt;=служ!$B$42),3,2))),"")</f>
        <v/>
      </c>
      <c r="DT25" s="227" t="str">
        <f>IF(LEN(C25)&gt;0,DM25/служ!$G$41,"")</f>
        <v/>
      </c>
      <c r="DU25" s="227" t="str">
        <f>IF(LEN(C25)&gt;0,DN25/служ!$G$42,"")</f>
        <v/>
      </c>
      <c r="DV25" s="227" t="str">
        <f>IF(LEN(C25)&gt;0,DJ25/служ!$E$41,"")</f>
        <v/>
      </c>
      <c r="DW25" s="227" t="str">
        <f>IF(LEN(C25)&gt;0,DK25/служ!$E$42,"")</f>
        <v/>
      </c>
      <c r="DX25" s="227" t="str">
        <f>IF(LEN(C25)&gt;0,DL25/служ!$E$43,"")</f>
        <v/>
      </c>
      <c r="DY25" s="93">
        <f>IF(AND(DJ25&gt;=служ!$F$41,DK25&gt;=служ!$F$42,DL25&gt;=служ!$F$43),1,0)</f>
        <v>0</v>
      </c>
    </row>
    <row r="26" spans="1:129" ht="15.75" hidden="1" customHeight="1" x14ac:dyDescent="0.2">
      <c r="A26" s="93">
        <f t="shared" si="4"/>
        <v>0</v>
      </c>
      <c r="B26" s="259">
        <v>23</v>
      </c>
      <c r="C26" s="102" t="str">
        <f>IF(ISBLANK(Список!B28),"",IF(Список!K28=0,"","_"))</f>
        <v/>
      </c>
      <c r="D26" s="105" t="str">
        <f>IF(K!C75&lt;&gt;"#",IF('Часть 1'!D29="@","@",IF('Часть 1'!D29="нет","нет",IF(K!C75=0,0,1))),"")</f>
        <v/>
      </c>
      <c r="E26" s="105" t="str">
        <f>IF(K!F75&lt;&gt;"#",IF('Часть 1'!G29="@","@",IF('Часть 1'!G29="нет","нет",IF(K!F75=0,0,1))),"")</f>
        <v/>
      </c>
      <c r="F26" s="105" t="str">
        <f>IF(K!I75&lt;&gt;"#",IF('Часть 1'!J29="@","@",IF('Часть 1'!J29="нет","нет",IF(K!I75=0,0,1))),"")</f>
        <v/>
      </c>
      <c r="G26" s="105" t="str">
        <f>IF(K!L75&lt;&gt;"#",IF('Часть 1'!M29="@","@",IF('Часть 1'!M29="нет","нет",IF(K!L75=0,0,1))),"")</f>
        <v/>
      </c>
      <c r="H26" s="105" t="str">
        <f>IF(K!O75&lt;&gt;"#",IF('Часть 1'!P29="@","@",IF('Часть 1'!P29="нет","нет",IF(K!O75=0,0,1))),"")</f>
        <v/>
      </c>
      <c r="I26" s="105" t="str">
        <f>IF(K!R75&lt;&gt;"#",IF('Часть 1'!S29="@","@",IF('Часть 1'!S29="нет","нет",IF(K!R75=0,0,1))),"")</f>
        <v/>
      </c>
      <c r="J26" s="105" t="str">
        <f>IF(K!U75&lt;&gt;"#",IF('Часть 1'!V29="@","@",IF('Часть 1'!V29="нет","нет",IF(K!U75=0,0,1))),"")</f>
        <v/>
      </c>
      <c r="K26" s="105" t="str">
        <f>IF(K!X75&lt;&gt;"#",IF('Часть 1'!Y29="@","@",IF('Часть 1'!Y29="нет","нет",IF(K!X75=0,0,1))),"")</f>
        <v/>
      </c>
      <c r="L26" s="105" t="str">
        <f>IF(K!AA75&lt;&gt;"#",IF('Часть 1'!AB29="@","@",IF('Часть 1'!AB29="нет","нет",IF(K!AA75=0,0,1))),"")</f>
        <v/>
      </c>
      <c r="M26" s="105" t="str">
        <f>IF(K!AD75&lt;&gt;"#",IF('Часть 1'!AE29="@","@",IF('Часть 1'!AE29="нет","нет",IF(K!AD75=0,0,1))),"")</f>
        <v/>
      </c>
      <c r="N26" s="105" t="str">
        <f>IF(K!AG75&lt;&gt;"#",IF('Часть 1'!AH29="@","@",IF('Часть 1'!AH29="нет","нет",IF(K!AG75=0,0,1))),"")</f>
        <v/>
      </c>
      <c r="O26" s="105" t="str">
        <f>IF(K!AJ75&lt;&gt;"#",IF('Часть 1'!AK29="@","@",IF('Часть 1'!AK29="нет","нет",IF(K!AJ75=0,0,1))),"")</f>
        <v/>
      </c>
      <c r="P26" s="105" t="str">
        <f>IF(K!AM75&lt;&gt;"#",IF('Часть 1'!AN29="@","@",IF('Часть 1'!AN29="нет","нет",IF(K!AM75=0,0,1))),"")</f>
        <v/>
      </c>
      <c r="Q26" s="105" t="str">
        <f>IF(K!AP75&lt;&gt;"#",IF('Часть 1'!AQ29="@","@",IF('Часть 1'!AQ29="нет","нет",IF(K!AP75=0,0,1))),"")</f>
        <v/>
      </c>
      <c r="R26" s="105" t="str">
        <f>IF(K!AS75&lt;&gt;"#",IF('Часть 1'!AT29="@","@",IF('Часть 1'!AT29="нет","нет",IF(K!AS75=0,0,1))),"")</f>
        <v/>
      </c>
      <c r="S26" s="105" t="str">
        <f>IF(K!AV75&lt;&gt;"#",IF('Часть 1'!AW29="@","@",IF('Часть 1'!AW29="нет","нет",IF(K!AV75=0,0,1))),"")</f>
        <v/>
      </c>
      <c r="T26" s="105" t="str">
        <f>IF(K!AY75&lt;&gt;"#",IF('Часть 1'!AZ29="@","@",IF('Часть 1'!AZ29="нет","нет",IF(K!AY75=0,0,1))),"")</f>
        <v/>
      </c>
      <c r="U26" s="105" t="str">
        <f>IF(K!BB75&lt;&gt;"#",IF('Часть 1'!BC29="@","@",IF('Часть 1'!BC29="нет","нет",IF(K!BB75=0,0,1))),"")</f>
        <v/>
      </c>
      <c r="V26" s="105" t="str">
        <f>IF(K!BE75&lt;&gt;"#",IF('Часть 1'!BF29="@","@",IF('Часть 1'!BF29="нет","нет",IF(K!BE75=0,0,1))),"")</f>
        <v/>
      </c>
      <c r="W26" s="105" t="str">
        <f>IF(K!BH75&lt;&gt;"#",IF('Часть 1'!BI29="@","@",IF('Часть 1'!BI29="нет","нет",IF(K!BH75=0,0,1))),"")</f>
        <v/>
      </c>
      <c r="X26" s="105" t="str">
        <f>IF('Часть 2'!D31="","",'Часть 2'!D31)</f>
        <v/>
      </c>
      <c r="Y26" s="105" t="str">
        <f>IF('Часть 2'!E31="","",'Часть 2'!E31)</f>
        <v/>
      </c>
      <c r="Z26" s="105" t="str">
        <f>IF('Часть 2'!F31="","",'Часть 2'!F31)</f>
        <v/>
      </c>
      <c r="AA26" s="105" t="str">
        <f>IF('Часть 2'!G31="","",'Часть 2'!G31)</f>
        <v/>
      </c>
      <c r="AB26" s="105" t="str">
        <f>IF('Часть 2'!H31="","",'Часть 2'!H31)</f>
        <v/>
      </c>
      <c r="AC26" s="105" t="str">
        <f>IF('Часть 2'!I31="","",'Часть 2'!I31)</f>
        <v/>
      </c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229">
        <f t="shared" si="5"/>
        <v>0</v>
      </c>
      <c r="AS26" s="229" t="str">
        <f>IF(DO26&gt;0,"_",IF(LEN(C26)&gt;0,IF(AR26&gt;=служ!$D$35,5,IF(AR26&gt;=служ!$C$35,4,IF(AR26&gt;=служ!$B$35,3,2))),""))</f>
        <v/>
      </c>
      <c r="AT26" s="230" t="str">
        <f>IF(LEN(C26)&gt;0,AR26/служ!$M$9,"")</f>
        <v/>
      </c>
      <c r="AU26" s="93">
        <f>Список!C28</f>
        <v>0</v>
      </c>
      <c r="AV26" s="93">
        <f>Список!D28</f>
        <v>0</v>
      </c>
      <c r="AW26" s="93" t="str">
        <f>IF(LEN(C26)&gt;0,IF(AR26&gt;=служ!$D$35,5,IF(AR26&gt;=служ!$C$35,4,IF(AR26&gt;=служ!$B$35,3,2))),"")</f>
        <v/>
      </c>
      <c r="AX26" s="93">
        <f>'Часть 1'!D29</f>
        <v>0</v>
      </c>
      <c r="AY26" s="93">
        <f>'Часть 1'!F29</f>
        <v>0</v>
      </c>
      <c r="AZ26" s="93">
        <f>'Часть 1'!G29</f>
        <v>0</v>
      </c>
      <c r="BA26" s="93">
        <f>'Часть 1'!I29</f>
        <v>0</v>
      </c>
      <c r="BB26" s="93">
        <f>'Часть 1'!J29</f>
        <v>0</v>
      </c>
      <c r="BC26" s="93">
        <f>'Часть 1'!L29</f>
        <v>0</v>
      </c>
      <c r="BD26" s="93">
        <f>'Часть 1'!M29</f>
        <v>0</v>
      </c>
      <c r="BE26" s="93">
        <f>'Часть 1'!O29</f>
        <v>0</v>
      </c>
      <c r="BF26" s="93">
        <f>'Часть 1'!P29</f>
        <v>0</v>
      </c>
      <c r="BG26" s="93">
        <f>'Часть 1'!R29</f>
        <v>0</v>
      </c>
      <c r="BH26" s="93">
        <f>'Часть 1'!S29</f>
        <v>0</v>
      </c>
      <c r="BI26" s="93">
        <f>'Часть 1'!U29</f>
        <v>0</v>
      </c>
      <c r="BJ26" s="93">
        <f>'Часть 1'!V29</f>
        <v>0</v>
      </c>
      <c r="BK26" s="93">
        <f>'Часть 1'!X29</f>
        <v>0</v>
      </c>
      <c r="BL26" s="93">
        <f>'Часть 1'!Y29</f>
        <v>0</v>
      </c>
      <c r="BM26" s="93">
        <f>'Часть 1'!AA29</f>
        <v>0</v>
      </c>
      <c r="BN26" s="93">
        <f>'Часть 1'!AB29</f>
        <v>0</v>
      </c>
      <c r="BO26" s="93">
        <f>'Часть 1'!AD29</f>
        <v>0</v>
      </c>
      <c r="BP26" s="93">
        <f>'Часть 1'!AE29</f>
        <v>0</v>
      </c>
      <c r="BQ26" s="93">
        <f>'Часть 1'!AG29</f>
        <v>0</v>
      </c>
      <c r="BR26" s="93">
        <f>'Часть 1'!AH29</f>
        <v>0</v>
      </c>
      <c r="BS26" s="93">
        <f>'Часть 1'!AJ29</f>
        <v>0</v>
      </c>
      <c r="BT26" s="93">
        <f>'Часть 1'!AK29</f>
        <v>0</v>
      </c>
      <c r="BU26" s="93">
        <f>'Часть 1'!AM29</f>
        <v>0</v>
      </c>
      <c r="BV26" s="93">
        <f>'Часть 1'!AN29</f>
        <v>0</v>
      </c>
      <c r="BW26" s="93">
        <f>'Часть 1'!AP29</f>
        <v>0</v>
      </c>
      <c r="BX26" s="93">
        <f>'Часть 1'!AQ29</f>
        <v>0</v>
      </c>
      <c r="BY26" s="93">
        <f>'Часть 1'!AS29</f>
        <v>0</v>
      </c>
      <c r="BZ26" s="93">
        <f>'Часть 1'!AT29</f>
        <v>0</v>
      </c>
      <c r="CA26" s="93">
        <f>'Часть 1'!AV29</f>
        <v>0</v>
      </c>
      <c r="CB26" s="93">
        <f>'Часть 1'!AW29</f>
        <v>0</v>
      </c>
      <c r="CC26" s="93">
        <f>'Часть 1'!AY29</f>
        <v>0</v>
      </c>
      <c r="CD26" s="93">
        <f>'Часть 1'!AZ29</f>
        <v>0</v>
      </c>
      <c r="CE26" s="93">
        <f>'Часть 1'!BB29</f>
        <v>0</v>
      </c>
      <c r="CF26" s="93">
        <f>'Часть 1'!BC29</f>
        <v>0</v>
      </c>
      <c r="CG26" s="93">
        <f>'Часть 1'!BE29</f>
        <v>0</v>
      </c>
      <c r="CH26" s="93">
        <f>'Часть 1'!BF29</f>
        <v>0</v>
      </c>
      <c r="CI26" s="93">
        <f>'Часть 1'!BH29</f>
        <v>0</v>
      </c>
      <c r="CJ26" s="93">
        <f>'Часть 1'!BI29</f>
        <v>0</v>
      </c>
      <c r="CK26" s="93">
        <f>'Часть 1'!BK29</f>
        <v>0</v>
      </c>
      <c r="CL26" s="93">
        <f>'Часть 2'!D31</f>
        <v>0</v>
      </c>
      <c r="CM26" s="93">
        <f>'Часть 2'!E31</f>
        <v>0</v>
      </c>
      <c r="CN26" s="93">
        <f>'Часть 2'!F31</f>
        <v>0</v>
      </c>
      <c r="CO26" s="93">
        <f>'Часть 2'!G31</f>
        <v>0</v>
      </c>
      <c r="CP26" s="93">
        <f>'Часть 2'!H31</f>
        <v>0</v>
      </c>
      <c r="CQ26" s="93">
        <f>'Часть 2'!I31</f>
        <v>0</v>
      </c>
      <c r="CR26" s="93">
        <f>'Часть 2'!J31</f>
        <v>0</v>
      </c>
      <c r="CS26" s="93">
        <f>'Часть 2'!K31</f>
        <v>0</v>
      </c>
      <c r="CT26" s="93">
        <f>'Часть 2'!L31</f>
        <v>0</v>
      </c>
      <c r="CU26" s="93">
        <f>'Часть 2'!M31</f>
        <v>0</v>
      </c>
      <c r="CV26" s="93">
        <f>'Часть 2'!N31</f>
        <v>0</v>
      </c>
      <c r="CW26" s="93">
        <f>'Часть 2'!O31</f>
        <v>0</v>
      </c>
      <c r="CX26" s="93">
        <f>'Часть 2'!P31</f>
        <v>0</v>
      </c>
      <c r="CY26" s="93">
        <f>'Часть 2'!Q31</f>
        <v>0</v>
      </c>
      <c r="CZ26" s="93">
        <f>'Часть 2'!R31</f>
        <v>0</v>
      </c>
      <c r="DA26" s="93">
        <f>'Часть 2'!S31</f>
        <v>0</v>
      </c>
      <c r="DB26" s="93">
        <f>'Часть 2'!T31</f>
        <v>0</v>
      </c>
      <c r="DC26" s="93">
        <f>'Часть 2'!U31</f>
        <v>0</v>
      </c>
      <c r="DD26" s="93">
        <f>'Часть 2'!V31</f>
        <v>0</v>
      </c>
      <c r="DE26" s="93">
        <f>'Часть 2'!W31</f>
        <v>0</v>
      </c>
      <c r="DH26" s="93" t="str">
        <f t="shared" si="6"/>
        <v>7в</v>
      </c>
      <c r="DI26" s="107" t="str">
        <f t="shared" si="7"/>
        <v>v1.1</v>
      </c>
      <c r="DJ26" s="93">
        <f t="shared" si="8"/>
        <v>0</v>
      </c>
      <c r="DK26" s="93">
        <f t="shared" si="9"/>
        <v>0</v>
      </c>
      <c r="DL26" s="93">
        <f t="shared" si="10"/>
        <v>0</v>
      </c>
      <c r="DM26" s="93">
        <f t="shared" si="11"/>
        <v>0</v>
      </c>
      <c r="DN26" s="93">
        <f t="shared" si="12"/>
        <v>0</v>
      </c>
      <c r="DO26" s="93">
        <f t="shared" si="3"/>
        <v>0</v>
      </c>
      <c r="DP26" s="93" t="str">
        <f>IF(DO26&gt;0,"_",IF(LEN(C26)&gt;0,IF(AND(DY26=1,DM26&gt;=служ!$D$41),5,IF(AND(DY26=1,DM26&gt;=служ!$C$41),4,IF(AND(DY26=1,DM26&gt;=служ!$B$41),3,2))),""))</f>
        <v/>
      </c>
      <c r="DQ26" s="93" t="str">
        <f>IF(DO26&gt;0,"_",IF(LEN(C26)&gt;0,IF(AND(DY26=1,DN26&gt;=служ!$D$42),5,IF(AND(DY26=1,DN26&gt;=служ!$C$42),4,IF(AND(DY26=1,DN26&gt;=служ!$B$42),3,2))),""))</f>
        <v/>
      </c>
      <c r="DR26" s="93" t="str">
        <f>IF(LEN(C26)&gt;0,IF(AND(DY26=1,DM26&gt;=служ!$D$41),5,IF(AND(DY26=1,DM26&gt;=служ!$C$41),4,IF(AND(DY26=1,DM26&gt;=служ!$B$41),3,2))),"")</f>
        <v/>
      </c>
      <c r="DS26" s="93" t="str">
        <f>IF(LEN(C26)&gt;0,IF(AND(DY26=1,DN26&gt;=служ!$D$42),5,IF(AND(DY26=1,DN26&gt;=служ!$C$42),4,IF(AND(DY26=1,DN26&gt;=служ!$B$42),3,2))),"")</f>
        <v/>
      </c>
      <c r="DT26" s="227" t="str">
        <f>IF(LEN(C26)&gt;0,DM26/служ!$G$41,"")</f>
        <v/>
      </c>
      <c r="DU26" s="227" t="str">
        <f>IF(LEN(C26)&gt;0,DN26/служ!$G$42,"")</f>
        <v/>
      </c>
      <c r="DV26" s="227" t="str">
        <f>IF(LEN(C26)&gt;0,DJ26/служ!$E$41,"")</f>
        <v/>
      </c>
      <c r="DW26" s="227" t="str">
        <f>IF(LEN(C26)&gt;0,DK26/служ!$E$42,"")</f>
        <v/>
      </c>
      <c r="DX26" s="227" t="str">
        <f>IF(LEN(C26)&gt;0,DL26/служ!$E$43,"")</f>
        <v/>
      </c>
      <c r="DY26" s="93">
        <f>IF(AND(DJ26&gt;=служ!$F$41,DK26&gt;=служ!$F$42,DL26&gt;=служ!$F$43),1,0)</f>
        <v>0</v>
      </c>
    </row>
    <row r="27" spans="1:129" ht="15.75" hidden="1" customHeight="1" x14ac:dyDescent="0.2">
      <c r="A27" s="93">
        <f t="shared" si="4"/>
        <v>0</v>
      </c>
      <c r="B27" s="259">
        <v>24</v>
      </c>
      <c r="C27" s="102" t="str">
        <f>IF(ISBLANK(Список!B29),"",IF(Список!K29=0,"","_"))</f>
        <v/>
      </c>
      <c r="D27" s="105" t="str">
        <f>IF(K!C76&lt;&gt;"#",IF('Часть 1'!D30="@","@",IF('Часть 1'!D30="нет","нет",IF(K!C76=0,0,1))),"")</f>
        <v/>
      </c>
      <c r="E27" s="105" t="str">
        <f>IF(K!F76&lt;&gt;"#",IF('Часть 1'!G30="@","@",IF('Часть 1'!G30="нет","нет",IF(K!F76=0,0,1))),"")</f>
        <v/>
      </c>
      <c r="F27" s="105" t="str">
        <f>IF(K!I76&lt;&gt;"#",IF('Часть 1'!J30="@","@",IF('Часть 1'!J30="нет","нет",IF(K!I76=0,0,1))),"")</f>
        <v/>
      </c>
      <c r="G27" s="105" t="str">
        <f>IF(K!L76&lt;&gt;"#",IF('Часть 1'!M30="@","@",IF('Часть 1'!M30="нет","нет",IF(K!L76=0,0,1))),"")</f>
        <v/>
      </c>
      <c r="H27" s="105" t="str">
        <f>IF(K!O76&lt;&gt;"#",IF('Часть 1'!P30="@","@",IF('Часть 1'!P30="нет","нет",IF(K!O76=0,0,1))),"")</f>
        <v/>
      </c>
      <c r="I27" s="105" t="str">
        <f>IF(K!R76&lt;&gt;"#",IF('Часть 1'!S30="@","@",IF('Часть 1'!S30="нет","нет",IF(K!R76=0,0,1))),"")</f>
        <v/>
      </c>
      <c r="J27" s="105" t="str">
        <f>IF(K!U76&lt;&gt;"#",IF('Часть 1'!V30="@","@",IF('Часть 1'!V30="нет","нет",IF(K!U76=0,0,1))),"")</f>
        <v/>
      </c>
      <c r="K27" s="105" t="str">
        <f>IF(K!X76&lt;&gt;"#",IF('Часть 1'!Y30="@","@",IF('Часть 1'!Y30="нет","нет",IF(K!X76=0,0,1))),"")</f>
        <v/>
      </c>
      <c r="L27" s="105" t="str">
        <f>IF(K!AA76&lt;&gt;"#",IF('Часть 1'!AB30="@","@",IF('Часть 1'!AB30="нет","нет",IF(K!AA76=0,0,1))),"")</f>
        <v/>
      </c>
      <c r="M27" s="105" t="str">
        <f>IF(K!AD76&lt;&gt;"#",IF('Часть 1'!AE30="@","@",IF('Часть 1'!AE30="нет","нет",IF(K!AD76=0,0,1))),"")</f>
        <v/>
      </c>
      <c r="N27" s="105" t="str">
        <f>IF(K!AG76&lt;&gt;"#",IF('Часть 1'!AH30="@","@",IF('Часть 1'!AH30="нет","нет",IF(K!AG76=0,0,1))),"")</f>
        <v/>
      </c>
      <c r="O27" s="105" t="str">
        <f>IF(K!AJ76&lt;&gt;"#",IF('Часть 1'!AK30="@","@",IF('Часть 1'!AK30="нет","нет",IF(K!AJ76=0,0,1))),"")</f>
        <v/>
      </c>
      <c r="P27" s="105" t="str">
        <f>IF(K!AM76&lt;&gt;"#",IF('Часть 1'!AN30="@","@",IF('Часть 1'!AN30="нет","нет",IF(K!AM76=0,0,1))),"")</f>
        <v/>
      </c>
      <c r="Q27" s="105" t="str">
        <f>IF(K!AP76&lt;&gt;"#",IF('Часть 1'!AQ30="@","@",IF('Часть 1'!AQ30="нет","нет",IF(K!AP76=0,0,1))),"")</f>
        <v/>
      </c>
      <c r="R27" s="105" t="str">
        <f>IF(K!AS76&lt;&gt;"#",IF('Часть 1'!AT30="@","@",IF('Часть 1'!AT30="нет","нет",IF(K!AS76=0,0,1))),"")</f>
        <v/>
      </c>
      <c r="S27" s="105" t="str">
        <f>IF(K!AV76&lt;&gt;"#",IF('Часть 1'!AW30="@","@",IF('Часть 1'!AW30="нет","нет",IF(K!AV76=0,0,1))),"")</f>
        <v/>
      </c>
      <c r="T27" s="105" t="str">
        <f>IF(K!AY76&lt;&gt;"#",IF('Часть 1'!AZ30="@","@",IF('Часть 1'!AZ30="нет","нет",IF(K!AY76=0,0,1))),"")</f>
        <v/>
      </c>
      <c r="U27" s="105" t="str">
        <f>IF(K!BB76&lt;&gt;"#",IF('Часть 1'!BC30="@","@",IF('Часть 1'!BC30="нет","нет",IF(K!BB76=0,0,1))),"")</f>
        <v/>
      </c>
      <c r="V27" s="105" t="str">
        <f>IF(K!BE76&lt;&gt;"#",IF('Часть 1'!BF30="@","@",IF('Часть 1'!BF30="нет","нет",IF(K!BE76=0,0,1))),"")</f>
        <v/>
      </c>
      <c r="W27" s="105" t="str">
        <f>IF(K!BH76&lt;&gt;"#",IF('Часть 1'!BI30="@","@",IF('Часть 1'!BI30="нет","нет",IF(K!BH76=0,0,1))),"")</f>
        <v/>
      </c>
      <c r="X27" s="105" t="str">
        <f>IF('Часть 2'!D32="","",'Часть 2'!D32)</f>
        <v/>
      </c>
      <c r="Y27" s="105" t="str">
        <f>IF('Часть 2'!E32="","",'Часть 2'!E32)</f>
        <v/>
      </c>
      <c r="Z27" s="105" t="str">
        <f>IF('Часть 2'!F32="","",'Часть 2'!F32)</f>
        <v/>
      </c>
      <c r="AA27" s="105" t="str">
        <f>IF('Часть 2'!G32="","",'Часть 2'!G32)</f>
        <v/>
      </c>
      <c r="AB27" s="105" t="str">
        <f>IF('Часть 2'!H32="","",'Часть 2'!H32)</f>
        <v/>
      </c>
      <c r="AC27" s="105" t="str">
        <f>IF('Часть 2'!I32="","",'Часть 2'!I32)</f>
        <v/>
      </c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229">
        <f t="shared" si="5"/>
        <v>0</v>
      </c>
      <c r="AS27" s="229" t="str">
        <f>IF(DO27&gt;0,"_",IF(LEN(C27)&gt;0,IF(AR27&gt;=служ!$D$35,5,IF(AR27&gt;=служ!$C$35,4,IF(AR27&gt;=служ!$B$35,3,2))),""))</f>
        <v/>
      </c>
      <c r="AT27" s="230" t="str">
        <f>IF(LEN(C27)&gt;0,AR27/служ!$M$9,"")</f>
        <v/>
      </c>
      <c r="AU27" s="93">
        <f>Список!C29</f>
        <v>0</v>
      </c>
      <c r="AV27" s="93">
        <f>Список!D29</f>
        <v>0</v>
      </c>
      <c r="AW27" s="93" t="str">
        <f>IF(LEN(C27)&gt;0,IF(AR27&gt;=служ!$D$35,5,IF(AR27&gt;=служ!$C$35,4,IF(AR27&gt;=служ!$B$35,3,2))),"")</f>
        <v/>
      </c>
      <c r="AX27" s="93">
        <f>'Часть 1'!D30</f>
        <v>0</v>
      </c>
      <c r="AY27" s="93">
        <f>'Часть 1'!F30</f>
        <v>0</v>
      </c>
      <c r="AZ27" s="93">
        <f>'Часть 1'!G30</f>
        <v>0</v>
      </c>
      <c r="BA27" s="93">
        <f>'Часть 1'!I30</f>
        <v>0</v>
      </c>
      <c r="BB27" s="93">
        <f>'Часть 1'!J30</f>
        <v>0</v>
      </c>
      <c r="BC27" s="93">
        <f>'Часть 1'!L30</f>
        <v>0</v>
      </c>
      <c r="BD27" s="93">
        <f>'Часть 1'!M30</f>
        <v>0</v>
      </c>
      <c r="BE27" s="93">
        <f>'Часть 1'!O30</f>
        <v>0</v>
      </c>
      <c r="BF27" s="93">
        <f>'Часть 1'!P30</f>
        <v>0</v>
      </c>
      <c r="BG27" s="93">
        <f>'Часть 1'!R30</f>
        <v>0</v>
      </c>
      <c r="BH27" s="93">
        <f>'Часть 1'!S30</f>
        <v>0</v>
      </c>
      <c r="BI27" s="93">
        <f>'Часть 1'!U30</f>
        <v>0</v>
      </c>
      <c r="BJ27" s="93">
        <f>'Часть 1'!V30</f>
        <v>0</v>
      </c>
      <c r="BK27" s="93">
        <f>'Часть 1'!X30</f>
        <v>0</v>
      </c>
      <c r="BL27" s="93">
        <f>'Часть 1'!Y30</f>
        <v>0</v>
      </c>
      <c r="BM27" s="93">
        <f>'Часть 1'!AA30</f>
        <v>0</v>
      </c>
      <c r="BN27" s="93">
        <f>'Часть 1'!AB30</f>
        <v>0</v>
      </c>
      <c r="BO27" s="93">
        <f>'Часть 1'!AD30</f>
        <v>0</v>
      </c>
      <c r="BP27" s="93">
        <f>'Часть 1'!AE30</f>
        <v>0</v>
      </c>
      <c r="BQ27" s="93">
        <f>'Часть 1'!AG30</f>
        <v>0</v>
      </c>
      <c r="BR27" s="93">
        <f>'Часть 1'!AH30</f>
        <v>0</v>
      </c>
      <c r="BS27" s="93">
        <f>'Часть 1'!AJ30</f>
        <v>0</v>
      </c>
      <c r="BT27" s="93">
        <f>'Часть 1'!AK30</f>
        <v>0</v>
      </c>
      <c r="BU27" s="93">
        <f>'Часть 1'!AM30</f>
        <v>0</v>
      </c>
      <c r="BV27" s="93">
        <f>'Часть 1'!AN30</f>
        <v>0</v>
      </c>
      <c r="BW27" s="93">
        <f>'Часть 1'!AP30</f>
        <v>0</v>
      </c>
      <c r="BX27" s="93">
        <f>'Часть 1'!AQ30</f>
        <v>0</v>
      </c>
      <c r="BY27" s="93">
        <f>'Часть 1'!AS30</f>
        <v>0</v>
      </c>
      <c r="BZ27" s="93">
        <f>'Часть 1'!AT30</f>
        <v>0</v>
      </c>
      <c r="CA27" s="93">
        <f>'Часть 1'!AV30</f>
        <v>0</v>
      </c>
      <c r="CB27" s="93">
        <f>'Часть 1'!AW30</f>
        <v>0</v>
      </c>
      <c r="CC27" s="93">
        <f>'Часть 1'!AY30</f>
        <v>0</v>
      </c>
      <c r="CD27" s="93">
        <f>'Часть 1'!AZ30</f>
        <v>0</v>
      </c>
      <c r="CE27" s="93">
        <f>'Часть 1'!BB30</f>
        <v>0</v>
      </c>
      <c r="CF27" s="93">
        <f>'Часть 1'!BC30</f>
        <v>0</v>
      </c>
      <c r="CG27" s="93">
        <f>'Часть 1'!BE30</f>
        <v>0</v>
      </c>
      <c r="CH27" s="93">
        <f>'Часть 1'!BF30</f>
        <v>0</v>
      </c>
      <c r="CI27" s="93">
        <f>'Часть 1'!BH30</f>
        <v>0</v>
      </c>
      <c r="CJ27" s="93">
        <f>'Часть 1'!BI30</f>
        <v>0</v>
      </c>
      <c r="CK27" s="93">
        <f>'Часть 1'!BK30</f>
        <v>0</v>
      </c>
      <c r="CL27" s="93">
        <f>'Часть 2'!D32</f>
        <v>0</v>
      </c>
      <c r="CM27" s="93">
        <f>'Часть 2'!E32</f>
        <v>0</v>
      </c>
      <c r="CN27" s="93">
        <f>'Часть 2'!F32</f>
        <v>0</v>
      </c>
      <c r="CO27" s="93">
        <f>'Часть 2'!G32</f>
        <v>0</v>
      </c>
      <c r="CP27" s="93">
        <f>'Часть 2'!H32</f>
        <v>0</v>
      </c>
      <c r="CQ27" s="93">
        <f>'Часть 2'!I32</f>
        <v>0</v>
      </c>
      <c r="CR27" s="93">
        <f>'Часть 2'!J32</f>
        <v>0</v>
      </c>
      <c r="CS27" s="93">
        <f>'Часть 2'!K32</f>
        <v>0</v>
      </c>
      <c r="CT27" s="93">
        <f>'Часть 2'!L32</f>
        <v>0</v>
      </c>
      <c r="CU27" s="93">
        <f>'Часть 2'!M32</f>
        <v>0</v>
      </c>
      <c r="CV27" s="93">
        <f>'Часть 2'!N32</f>
        <v>0</v>
      </c>
      <c r="CW27" s="93">
        <f>'Часть 2'!O32</f>
        <v>0</v>
      </c>
      <c r="CX27" s="93">
        <f>'Часть 2'!P32</f>
        <v>0</v>
      </c>
      <c r="CY27" s="93">
        <f>'Часть 2'!Q32</f>
        <v>0</v>
      </c>
      <c r="CZ27" s="93">
        <f>'Часть 2'!R32</f>
        <v>0</v>
      </c>
      <c r="DA27" s="93">
        <f>'Часть 2'!S32</f>
        <v>0</v>
      </c>
      <c r="DB27" s="93">
        <f>'Часть 2'!T32</f>
        <v>0</v>
      </c>
      <c r="DC27" s="93">
        <f>'Часть 2'!U32</f>
        <v>0</v>
      </c>
      <c r="DD27" s="93">
        <f>'Часть 2'!V32</f>
        <v>0</v>
      </c>
      <c r="DE27" s="93">
        <f>'Часть 2'!W32</f>
        <v>0</v>
      </c>
      <c r="DH27" s="93" t="str">
        <f t="shared" si="6"/>
        <v>7в</v>
      </c>
      <c r="DI27" s="107" t="str">
        <f t="shared" si="7"/>
        <v>v1.1</v>
      </c>
      <c r="DJ27" s="93">
        <f t="shared" si="8"/>
        <v>0</v>
      </c>
      <c r="DK27" s="93">
        <f t="shared" si="9"/>
        <v>0</v>
      </c>
      <c r="DL27" s="93">
        <f t="shared" si="10"/>
        <v>0</v>
      </c>
      <c r="DM27" s="93">
        <f t="shared" si="11"/>
        <v>0</v>
      </c>
      <c r="DN27" s="93">
        <f t="shared" si="12"/>
        <v>0</v>
      </c>
      <c r="DO27" s="93">
        <f t="shared" si="3"/>
        <v>0</v>
      </c>
      <c r="DP27" s="93" t="str">
        <f>IF(DO27&gt;0,"_",IF(LEN(C27)&gt;0,IF(AND(DY27=1,DM27&gt;=служ!$D$41),5,IF(AND(DY27=1,DM27&gt;=служ!$C$41),4,IF(AND(DY27=1,DM27&gt;=служ!$B$41),3,2))),""))</f>
        <v/>
      </c>
      <c r="DQ27" s="93" t="str">
        <f>IF(DO27&gt;0,"_",IF(LEN(C27)&gt;0,IF(AND(DY27=1,DN27&gt;=служ!$D$42),5,IF(AND(DY27=1,DN27&gt;=служ!$C$42),4,IF(AND(DY27=1,DN27&gt;=служ!$B$42),3,2))),""))</f>
        <v/>
      </c>
      <c r="DR27" s="93" t="str">
        <f>IF(LEN(C27)&gt;0,IF(AND(DY27=1,DM27&gt;=служ!$D$41),5,IF(AND(DY27=1,DM27&gt;=служ!$C$41),4,IF(AND(DY27=1,DM27&gt;=служ!$B$41),3,2))),"")</f>
        <v/>
      </c>
      <c r="DS27" s="93" t="str">
        <f>IF(LEN(C27)&gt;0,IF(AND(DY27=1,DN27&gt;=служ!$D$42),5,IF(AND(DY27=1,DN27&gt;=служ!$C$42),4,IF(AND(DY27=1,DN27&gt;=служ!$B$42),3,2))),"")</f>
        <v/>
      </c>
      <c r="DT27" s="227" t="str">
        <f>IF(LEN(C27)&gt;0,DM27/служ!$G$41,"")</f>
        <v/>
      </c>
      <c r="DU27" s="227" t="str">
        <f>IF(LEN(C27)&gt;0,DN27/служ!$G$42,"")</f>
        <v/>
      </c>
      <c r="DV27" s="227" t="str">
        <f>IF(LEN(C27)&gt;0,DJ27/служ!$E$41,"")</f>
        <v/>
      </c>
      <c r="DW27" s="227" t="str">
        <f>IF(LEN(C27)&gt;0,DK27/служ!$E$42,"")</f>
        <v/>
      </c>
      <c r="DX27" s="227" t="str">
        <f>IF(LEN(C27)&gt;0,DL27/служ!$E$43,"")</f>
        <v/>
      </c>
      <c r="DY27" s="93">
        <f>IF(AND(DJ27&gt;=служ!$F$41,DK27&gt;=служ!$F$42,DL27&gt;=служ!$F$43),1,0)</f>
        <v>0</v>
      </c>
    </row>
    <row r="28" spans="1:129" ht="15.75" hidden="1" customHeight="1" x14ac:dyDescent="0.2">
      <c r="A28" s="93">
        <f t="shared" si="4"/>
        <v>0</v>
      </c>
      <c r="B28" s="259">
        <v>25</v>
      </c>
      <c r="C28" s="102" t="str">
        <f>IF(ISBLANK(Список!B30),"",IF(Список!K30=0,"","_"))</f>
        <v/>
      </c>
      <c r="D28" s="105" t="str">
        <f>IF(K!C77&lt;&gt;"#",IF('Часть 1'!D31="@","@",IF('Часть 1'!D31="нет","нет",IF(K!C77=0,0,1))),"")</f>
        <v/>
      </c>
      <c r="E28" s="105" t="str">
        <f>IF(K!F77&lt;&gt;"#",IF('Часть 1'!G31="@","@",IF('Часть 1'!G31="нет","нет",IF(K!F77=0,0,1))),"")</f>
        <v/>
      </c>
      <c r="F28" s="105" t="str">
        <f>IF(K!I77&lt;&gt;"#",IF('Часть 1'!J31="@","@",IF('Часть 1'!J31="нет","нет",IF(K!I77=0,0,1))),"")</f>
        <v/>
      </c>
      <c r="G28" s="105" t="str">
        <f>IF(K!L77&lt;&gt;"#",IF('Часть 1'!M31="@","@",IF('Часть 1'!M31="нет","нет",IF(K!L77=0,0,1))),"")</f>
        <v/>
      </c>
      <c r="H28" s="105" t="str">
        <f>IF(K!O77&lt;&gt;"#",IF('Часть 1'!P31="@","@",IF('Часть 1'!P31="нет","нет",IF(K!O77=0,0,1))),"")</f>
        <v/>
      </c>
      <c r="I28" s="105" t="str">
        <f>IF(K!R77&lt;&gt;"#",IF('Часть 1'!S31="@","@",IF('Часть 1'!S31="нет","нет",IF(K!R77=0,0,1))),"")</f>
        <v/>
      </c>
      <c r="J28" s="105" t="str">
        <f>IF(K!U77&lt;&gt;"#",IF('Часть 1'!V31="@","@",IF('Часть 1'!V31="нет","нет",IF(K!U77=0,0,1))),"")</f>
        <v/>
      </c>
      <c r="K28" s="105" t="str">
        <f>IF(K!X77&lt;&gt;"#",IF('Часть 1'!Y31="@","@",IF('Часть 1'!Y31="нет","нет",IF(K!X77=0,0,1))),"")</f>
        <v/>
      </c>
      <c r="L28" s="105" t="str">
        <f>IF(K!AA77&lt;&gt;"#",IF('Часть 1'!AB31="@","@",IF('Часть 1'!AB31="нет","нет",IF(K!AA77=0,0,1))),"")</f>
        <v/>
      </c>
      <c r="M28" s="105" t="str">
        <f>IF(K!AD77&lt;&gt;"#",IF('Часть 1'!AE31="@","@",IF('Часть 1'!AE31="нет","нет",IF(K!AD77=0,0,1))),"")</f>
        <v/>
      </c>
      <c r="N28" s="105" t="str">
        <f>IF(K!AG77&lt;&gt;"#",IF('Часть 1'!AH31="@","@",IF('Часть 1'!AH31="нет","нет",IF(K!AG77=0,0,1))),"")</f>
        <v/>
      </c>
      <c r="O28" s="105" t="str">
        <f>IF(K!AJ77&lt;&gt;"#",IF('Часть 1'!AK31="@","@",IF('Часть 1'!AK31="нет","нет",IF(K!AJ77=0,0,1))),"")</f>
        <v/>
      </c>
      <c r="P28" s="105" t="str">
        <f>IF(K!AM77&lt;&gt;"#",IF('Часть 1'!AN31="@","@",IF('Часть 1'!AN31="нет","нет",IF(K!AM77=0,0,1))),"")</f>
        <v/>
      </c>
      <c r="Q28" s="105" t="str">
        <f>IF(K!AP77&lt;&gt;"#",IF('Часть 1'!AQ31="@","@",IF('Часть 1'!AQ31="нет","нет",IF(K!AP77=0,0,1))),"")</f>
        <v/>
      </c>
      <c r="R28" s="105" t="str">
        <f>IF(K!AS77&lt;&gt;"#",IF('Часть 1'!AT31="@","@",IF('Часть 1'!AT31="нет","нет",IF(K!AS77=0,0,1))),"")</f>
        <v/>
      </c>
      <c r="S28" s="105" t="str">
        <f>IF(K!AV77&lt;&gt;"#",IF('Часть 1'!AW31="@","@",IF('Часть 1'!AW31="нет","нет",IF(K!AV77=0,0,1))),"")</f>
        <v/>
      </c>
      <c r="T28" s="105" t="str">
        <f>IF(K!AY77&lt;&gt;"#",IF('Часть 1'!AZ31="@","@",IF('Часть 1'!AZ31="нет","нет",IF(K!AY77=0,0,1))),"")</f>
        <v/>
      </c>
      <c r="U28" s="105" t="str">
        <f>IF(K!BB77&lt;&gt;"#",IF('Часть 1'!BC31="@","@",IF('Часть 1'!BC31="нет","нет",IF(K!BB77=0,0,1))),"")</f>
        <v/>
      </c>
      <c r="V28" s="105" t="str">
        <f>IF(K!BE77&lt;&gt;"#",IF('Часть 1'!BF31="@","@",IF('Часть 1'!BF31="нет","нет",IF(K!BE77=0,0,1))),"")</f>
        <v/>
      </c>
      <c r="W28" s="105" t="str">
        <f>IF(K!BH77&lt;&gt;"#",IF('Часть 1'!BI31="@","@",IF('Часть 1'!BI31="нет","нет",IF(K!BH77=0,0,1))),"")</f>
        <v/>
      </c>
      <c r="X28" s="105" t="str">
        <f>IF('Часть 2'!D33="","",'Часть 2'!D33)</f>
        <v/>
      </c>
      <c r="Y28" s="105" t="str">
        <f>IF('Часть 2'!E33="","",'Часть 2'!E33)</f>
        <v/>
      </c>
      <c r="Z28" s="105" t="str">
        <f>IF('Часть 2'!F33="","",'Часть 2'!F33)</f>
        <v/>
      </c>
      <c r="AA28" s="105" t="str">
        <f>IF('Часть 2'!G33="","",'Часть 2'!G33)</f>
        <v/>
      </c>
      <c r="AB28" s="105" t="str">
        <f>IF('Часть 2'!H33="","",'Часть 2'!H33)</f>
        <v/>
      </c>
      <c r="AC28" s="105" t="str">
        <f>IF('Часть 2'!I33="","",'Часть 2'!I33)</f>
        <v/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229">
        <f t="shared" si="5"/>
        <v>0</v>
      </c>
      <c r="AS28" s="229" t="str">
        <f>IF(DO28&gt;0,"_",IF(LEN(C28)&gt;0,IF(AR28&gt;=служ!$D$35,5,IF(AR28&gt;=служ!$C$35,4,IF(AR28&gt;=служ!$B$35,3,2))),""))</f>
        <v/>
      </c>
      <c r="AT28" s="230" t="str">
        <f>IF(LEN(C28)&gt;0,AR28/служ!$M$9,"")</f>
        <v/>
      </c>
      <c r="AU28" s="93">
        <f>Список!C30</f>
        <v>0</v>
      </c>
      <c r="AV28" s="93">
        <f>Список!D30</f>
        <v>0</v>
      </c>
      <c r="AW28" s="93" t="str">
        <f>IF(LEN(C28)&gt;0,IF(AR28&gt;=служ!$D$35,5,IF(AR28&gt;=служ!$C$35,4,IF(AR28&gt;=служ!$B$35,3,2))),"")</f>
        <v/>
      </c>
      <c r="AX28" s="93">
        <f>'Часть 1'!D31</f>
        <v>0</v>
      </c>
      <c r="AY28" s="93">
        <f>'Часть 1'!F31</f>
        <v>0</v>
      </c>
      <c r="AZ28" s="93">
        <f>'Часть 1'!G31</f>
        <v>0</v>
      </c>
      <c r="BA28" s="93">
        <f>'Часть 1'!I31</f>
        <v>0</v>
      </c>
      <c r="BB28" s="93">
        <f>'Часть 1'!J31</f>
        <v>0</v>
      </c>
      <c r="BC28" s="93">
        <f>'Часть 1'!L31</f>
        <v>0</v>
      </c>
      <c r="BD28" s="93">
        <f>'Часть 1'!M31</f>
        <v>0</v>
      </c>
      <c r="BE28" s="93">
        <f>'Часть 1'!O31</f>
        <v>0</v>
      </c>
      <c r="BF28" s="93">
        <f>'Часть 1'!P31</f>
        <v>0</v>
      </c>
      <c r="BG28" s="93">
        <f>'Часть 1'!R31</f>
        <v>0</v>
      </c>
      <c r="BH28" s="93">
        <f>'Часть 1'!S31</f>
        <v>0</v>
      </c>
      <c r="BI28" s="93">
        <f>'Часть 1'!U31</f>
        <v>0</v>
      </c>
      <c r="BJ28" s="93">
        <f>'Часть 1'!V31</f>
        <v>0</v>
      </c>
      <c r="BK28" s="93">
        <f>'Часть 1'!X31</f>
        <v>0</v>
      </c>
      <c r="BL28" s="93">
        <f>'Часть 1'!Y31</f>
        <v>0</v>
      </c>
      <c r="BM28" s="93">
        <f>'Часть 1'!AA31</f>
        <v>0</v>
      </c>
      <c r="BN28" s="93">
        <f>'Часть 1'!AB31</f>
        <v>0</v>
      </c>
      <c r="BO28" s="93">
        <f>'Часть 1'!AD31</f>
        <v>0</v>
      </c>
      <c r="BP28" s="93">
        <f>'Часть 1'!AE31</f>
        <v>0</v>
      </c>
      <c r="BQ28" s="93">
        <f>'Часть 1'!AG31</f>
        <v>0</v>
      </c>
      <c r="BR28" s="93">
        <f>'Часть 1'!AH31</f>
        <v>0</v>
      </c>
      <c r="BS28" s="93">
        <f>'Часть 1'!AJ31</f>
        <v>0</v>
      </c>
      <c r="BT28" s="93">
        <f>'Часть 1'!AK31</f>
        <v>0</v>
      </c>
      <c r="BU28" s="93">
        <f>'Часть 1'!AM31</f>
        <v>0</v>
      </c>
      <c r="BV28" s="93">
        <f>'Часть 1'!AN31</f>
        <v>0</v>
      </c>
      <c r="BW28" s="93">
        <f>'Часть 1'!AP31</f>
        <v>0</v>
      </c>
      <c r="BX28" s="93">
        <f>'Часть 1'!AQ31</f>
        <v>0</v>
      </c>
      <c r="BY28" s="93">
        <f>'Часть 1'!AS31</f>
        <v>0</v>
      </c>
      <c r="BZ28" s="93">
        <f>'Часть 1'!AT31</f>
        <v>0</v>
      </c>
      <c r="CA28" s="93">
        <f>'Часть 1'!AV31</f>
        <v>0</v>
      </c>
      <c r="CB28" s="93">
        <f>'Часть 1'!AW31</f>
        <v>0</v>
      </c>
      <c r="CC28" s="93">
        <f>'Часть 1'!AY31</f>
        <v>0</v>
      </c>
      <c r="CD28" s="93">
        <f>'Часть 1'!AZ31</f>
        <v>0</v>
      </c>
      <c r="CE28" s="93">
        <f>'Часть 1'!BB31</f>
        <v>0</v>
      </c>
      <c r="CF28" s="93">
        <f>'Часть 1'!BC31</f>
        <v>0</v>
      </c>
      <c r="CG28" s="93">
        <f>'Часть 1'!BE31</f>
        <v>0</v>
      </c>
      <c r="CH28" s="93">
        <f>'Часть 1'!BF31</f>
        <v>0</v>
      </c>
      <c r="CI28" s="93">
        <f>'Часть 1'!BH31</f>
        <v>0</v>
      </c>
      <c r="CJ28" s="93">
        <f>'Часть 1'!BI31</f>
        <v>0</v>
      </c>
      <c r="CK28" s="93">
        <f>'Часть 1'!BK31</f>
        <v>0</v>
      </c>
      <c r="CL28" s="93">
        <f>'Часть 2'!D33</f>
        <v>0</v>
      </c>
      <c r="CM28" s="93">
        <f>'Часть 2'!E33</f>
        <v>0</v>
      </c>
      <c r="CN28" s="93">
        <f>'Часть 2'!F33</f>
        <v>0</v>
      </c>
      <c r="CO28" s="93">
        <f>'Часть 2'!G33</f>
        <v>0</v>
      </c>
      <c r="CP28" s="93">
        <f>'Часть 2'!H33</f>
        <v>0</v>
      </c>
      <c r="CQ28" s="93">
        <f>'Часть 2'!I33</f>
        <v>0</v>
      </c>
      <c r="CR28" s="93">
        <f>'Часть 2'!J33</f>
        <v>0</v>
      </c>
      <c r="CS28" s="93">
        <f>'Часть 2'!K33</f>
        <v>0</v>
      </c>
      <c r="CT28" s="93">
        <f>'Часть 2'!L33</f>
        <v>0</v>
      </c>
      <c r="CU28" s="93">
        <f>'Часть 2'!M33</f>
        <v>0</v>
      </c>
      <c r="CV28" s="93">
        <f>'Часть 2'!N33</f>
        <v>0</v>
      </c>
      <c r="CW28" s="93">
        <f>'Часть 2'!O33</f>
        <v>0</v>
      </c>
      <c r="CX28" s="93">
        <f>'Часть 2'!P33</f>
        <v>0</v>
      </c>
      <c r="CY28" s="93">
        <f>'Часть 2'!Q33</f>
        <v>0</v>
      </c>
      <c r="CZ28" s="93">
        <f>'Часть 2'!R33</f>
        <v>0</v>
      </c>
      <c r="DA28" s="93">
        <f>'Часть 2'!S33</f>
        <v>0</v>
      </c>
      <c r="DB28" s="93">
        <f>'Часть 2'!T33</f>
        <v>0</v>
      </c>
      <c r="DC28" s="93">
        <f>'Часть 2'!U33</f>
        <v>0</v>
      </c>
      <c r="DD28" s="93">
        <f>'Часть 2'!V33</f>
        <v>0</v>
      </c>
      <c r="DE28" s="93">
        <f>'Часть 2'!W33</f>
        <v>0</v>
      </c>
      <c r="DH28" s="93" t="str">
        <f t="shared" si="6"/>
        <v>7в</v>
      </c>
      <c r="DI28" s="107" t="str">
        <f t="shared" si="7"/>
        <v>v1.1</v>
      </c>
      <c r="DJ28" s="93">
        <f t="shared" si="8"/>
        <v>0</v>
      </c>
      <c r="DK28" s="93">
        <f t="shared" si="9"/>
        <v>0</v>
      </c>
      <c r="DL28" s="93">
        <f t="shared" si="10"/>
        <v>0</v>
      </c>
      <c r="DM28" s="93">
        <f t="shared" si="11"/>
        <v>0</v>
      </c>
      <c r="DN28" s="93">
        <f t="shared" si="12"/>
        <v>0</v>
      </c>
      <c r="DO28" s="93">
        <f t="shared" si="3"/>
        <v>0</v>
      </c>
      <c r="DP28" s="93" t="str">
        <f>IF(DO28&gt;0,"_",IF(LEN(C28)&gt;0,IF(AND(DY28=1,DM28&gt;=служ!$D$41),5,IF(AND(DY28=1,DM28&gt;=служ!$C$41),4,IF(AND(DY28=1,DM28&gt;=служ!$B$41),3,2))),""))</f>
        <v/>
      </c>
      <c r="DQ28" s="93" t="str">
        <f>IF(DO28&gt;0,"_",IF(LEN(C28)&gt;0,IF(AND(DY28=1,DN28&gt;=служ!$D$42),5,IF(AND(DY28=1,DN28&gt;=служ!$C$42),4,IF(AND(DY28=1,DN28&gt;=служ!$B$42),3,2))),""))</f>
        <v/>
      </c>
      <c r="DR28" s="93" t="str">
        <f>IF(LEN(C28)&gt;0,IF(AND(DY28=1,DM28&gt;=служ!$D$41),5,IF(AND(DY28=1,DM28&gt;=служ!$C$41),4,IF(AND(DY28=1,DM28&gt;=служ!$B$41),3,2))),"")</f>
        <v/>
      </c>
      <c r="DS28" s="93" t="str">
        <f>IF(LEN(C28)&gt;0,IF(AND(DY28=1,DN28&gt;=служ!$D$42),5,IF(AND(DY28=1,DN28&gt;=служ!$C$42),4,IF(AND(DY28=1,DN28&gt;=служ!$B$42),3,2))),"")</f>
        <v/>
      </c>
      <c r="DT28" s="227" t="str">
        <f>IF(LEN(C28)&gt;0,DM28/служ!$G$41,"")</f>
        <v/>
      </c>
      <c r="DU28" s="227" t="str">
        <f>IF(LEN(C28)&gt;0,DN28/служ!$G$42,"")</f>
        <v/>
      </c>
      <c r="DV28" s="227" t="str">
        <f>IF(LEN(C28)&gt;0,DJ28/служ!$E$41,"")</f>
        <v/>
      </c>
      <c r="DW28" s="227" t="str">
        <f>IF(LEN(C28)&gt;0,DK28/служ!$E$42,"")</f>
        <v/>
      </c>
      <c r="DX28" s="227" t="str">
        <f>IF(LEN(C28)&gt;0,DL28/служ!$E$43,"")</f>
        <v/>
      </c>
      <c r="DY28" s="93">
        <f>IF(AND(DJ28&gt;=служ!$F$41,DK28&gt;=служ!$F$42,DL28&gt;=служ!$F$43),1,0)</f>
        <v>0</v>
      </c>
    </row>
    <row r="29" spans="1:129" ht="15.75" hidden="1" customHeight="1" x14ac:dyDescent="0.2">
      <c r="A29" s="93">
        <f t="shared" si="4"/>
        <v>0</v>
      </c>
      <c r="B29" s="259">
        <v>26</v>
      </c>
      <c r="C29" s="102" t="str">
        <f>IF(ISBLANK(Список!B31),"",IF(Список!K31=0,"","_"))</f>
        <v/>
      </c>
      <c r="D29" s="105" t="str">
        <f>IF(K!C78&lt;&gt;"#",IF('Часть 1'!D32="@","@",IF('Часть 1'!D32="нет","нет",IF(K!C78=0,0,1))),"")</f>
        <v/>
      </c>
      <c r="E29" s="105" t="str">
        <f>IF(K!F78&lt;&gt;"#",IF('Часть 1'!G32="@","@",IF('Часть 1'!G32="нет","нет",IF(K!F78=0,0,1))),"")</f>
        <v/>
      </c>
      <c r="F29" s="105" t="str">
        <f>IF(K!I78&lt;&gt;"#",IF('Часть 1'!J32="@","@",IF('Часть 1'!J32="нет","нет",IF(K!I78=0,0,1))),"")</f>
        <v/>
      </c>
      <c r="G29" s="105" t="str">
        <f>IF(K!L78&lt;&gt;"#",IF('Часть 1'!M32="@","@",IF('Часть 1'!M32="нет","нет",IF(K!L78=0,0,1))),"")</f>
        <v/>
      </c>
      <c r="H29" s="105" t="str">
        <f>IF(K!O78&lt;&gt;"#",IF('Часть 1'!P32="@","@",IF('Часть 1'!P32="нет","нет",IF(K!O78=0,0,1))),"")</f>
        <v/>
      </c>
      <c r="I29" s="105" t="str">
        <f>IF(K!R78&lt;&gt;"#",IF('Часть 1'!S32="@","@",IF('Часть 1'!S32="нет","нет",IF(K!R78=0,0,1))),"")</f>
        <v/>
      </c>
      <c r="J29" s="105" t="str">
        <f>IF(K!U78&lt;&gt;"#",IF('Часть 1'!V32="@","@",IF('Часть 1'!V32="нет","нет",IF(K!U78=0,0,1))),"")</f>
        <v/>
      </c>
      <c r="K29" s="105" t="str">
        <f>IF(K!X78&lt;&gt;"#",IF('Часть 1'!Y32="@","@",IF('Часть 1'!Y32="нет","нет",IF(K!X78=0,0,1))),"")</f>
        <v/>
      </c>
      <c r="L29" s="105" t="str">
        <f>IF(K!AA78&lt;&gt;"#",IF('Часть 1'!AB32="@","@",IF('Часть 1'!AB32="нет","нет",IF(K!AA78=0,0,1))),"")</f>
        <v/>
      </c>
      <c r="M29" s="105" t="str">
        <f>IF(K!AD78&lt;&gt;"#",IF('Часть 1'!AE32="@","@",IF('Часть 1'!AE32="нет","нет",IF(K!AD78=0,0,1))),"")</f>
        <v/>
      </c>
      <c r="N29" s="105" t="str">
        <f>IF(K!AG78&lt;&gt;"#",IF('Часть 1'!AH32="@","@",IF('Часть 1'!AH32="нет","нет",IF(K!AG78=0,0,1))),"")</f>
        <v/>
      </c>
      <c r="O29" s="105" t="str">
        <f>IF(K!AJ78&lt;&gt;"#",IF('Часть 1'!AK32="@","@",IF('Часть 1'!AK32="нет","нет",IF(K!AJ78=0,0,1))),"")</f>
        <v/>
      </c>
      <c r="P29" s="105" t="str">
        <f>IF(K!AM78&lt;&gt;"#",IF('Часть 1'!AN32="@","@",IF('Часть 1'!AN32="нет","нет",IF(K!AM78=0,0,1))),"")</f>
        <v/>
      </c>
      <c r="Q29" s="105" t="str">
        <f>IF(K!AP78&lt;&gt;"#",IF('Часть 1'!AQ32="@","@",IF('Часть 1'!AQ32="нет","нет",IF(K!AP78=0,0,1))),"")</f>
        <v/>
      </c>
      <c r="R29" s="105" t="str">
        <f>IF(K!AS78&lt;&gt;"#",IF('Часть 1'!AT32="@","@",IF('Часть 1'!AT32="нет","нет",IF(K!AS78=0,0,1))),"")</f>
        <v/>
      </c>
      <c r="S29" s="105" t="str">
        <f>IF(K!AV78&lt;&gt;"#",IF('Часть 1'!AW32="@","@",IF('Часть 1'!AW32="нет","нет",IF(K!AV78=0,0,1))),"")</f>
        <v/>
      </c>
      <c r="T29" s="105" t="str">
        <f>IF(K!AY78&lt;&gt;"#",IF('Часть 1'!AZ32="@","@",IF('Часть 1'!AZ32="нет","нет",IF(K!AY78=0,0,1))),"")</f>
        <v/>
      </c>
      <c r="U29" s="105" t="str">
        <f>IF(K!BB78&lt;&gt;"#",IF('Часть 1'!BC32="@","@",IF('Часть 1'!BC32="нет","нет",IF(K!BB78=0,0,1))),"")</f>
        <v/>
      </c>
      <c r="V29" s="105" t="str">
        <f>IF(K!BE78&lt;&gt;"#",IF('Часть 1'!BF32="@","@",IF('Часть 1'!BF32="нет","нет",IF(K!BE78=0,0,1))),"")</f>
        <v/>
      </c>
      <c r="W29" s="105" t="str">
        <f>IF(K!BH78&lt;&gt;"#",IF('Часть 1'!BI32="@","@",IF('Часть 1'!BI32="нет","нет",IF(K!BH78=0,0,1))),"")</f>
        <v/>
      </c>
      <c r="X29" s="105" t="str">
        <f>IF('Часть 2'!D34="","",'Часть 2'!D34)</f>
        <v/>
      </c>
      <c r="Y29" s="105" t="str">
        <f>IF('Часть 2'!E34="","",'Часть 2'!E34)</f>
        <v/>
      </c>
      <c r="Z29" s="105" t="str">
        <f>IF('Часть 2'!F34="","",'Часть 2'!F34)</f>
        <v/>
      </c>
      <c r="AA29" s="105" t="str">
        <f>IF('Часть 2'!G34="","",'Часть 2'!G34)</f>
        <v/>
      </c>
      <c r="AB29" s="105" t="str">
        <f>IF('Часть 2'!H34="","",'Часть 2'!H34)</f>
        <v/>
      </c>
      <c r="AC29" s="105" t="str">
        <f>IF('Часть 2'!I34="","",'Часть 2'!I34)</f>
        <v/>
      </c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229">
        <f t="shared" si="5"/>
        <v>0</v>
      </c>
      <c r="AS29" s="229" t="str">
        <f>IF(DO29&gt;0,"_",IF(LEN(C29)&gt;0,IF(AR29&gt;=служ!$D$35,5,IF(AR29&gt;=служ!$C$35,4,IF(AR29&gt;=служ!$B$35,3,2))),""))</f>
        <v/>
      </c>
      <c r="AT29" s="230" t="str">
        <f>IF(LEN(C29)&gt;0,AR29/служ!$M$9,"")</f>
        <v/>
      </c>
      <c r="AU29" s="93">
        <f>Список!C31</f>
        <v>0</v>
      </c>
      <c r="AV29" s="93">
        <f>Список!D31</f>
        <v>0</v>
      </c>
      <c r="AW29" s="93" t="str">
        <f>IF(LEN(C29)&gt;0,IF(AR29&gt;=служ!$D$35,5,IF(AR29&gt;=служ!$C$35,4,IF(AR29&gt;=служ!$B$35,3,2))),"")</f>
        <v/>
      </c>
      <c r="AX29" s="93">
        <f>'Часть 1'!D32</f>
        <v>0</v>
      </c>
      <c r="AY29" s="93">
        <f>'Часть 1'!F32</f>
        <v>0</v>
      </c>
      <c r="AZ29" s="93">
        <f>'Часть 1'!G32</f>
        <v>0</v>
      </c>
      <c r="BA29" s="93">
        <f>'Часть 1'!I32</f>
        <v>0</v>
      </c>
      <c r="BB29" s="93">
        <f>'Часть 1'!J32</f>
        <v>0</v>
      </c>
      <c r="BC29" s="93">
        <f>'Часть 1'!L32</f>
        <v>0</v>
      </c>
      <c r="BD29" s="93">
        <f>'Часть 1'!M32</f>
        <v>0</v>
      </c>
      <c r="BE29" s="93">
        <f>'Часть 1'!O32</f>
        <v>0</v>
      </c>
      <c r="BF29" s="93">
        <f>'Часть 1'!P32</f>
        <v>0</v>
      </c>
      <c r="BG29" s="93">
        <f>'Часть 1'!R32</f>
        <v>0</v>
      </c>
      <c r="BH29" s="93">
        <f>'Часть 1'!S32</f>
        <v>0</v>
      </c>
      <c r="BI29" s="93">
        <f>'Часть 1'!U32</f>
        <v>0</v>
      </c>
      <c r="BJ29" s="93">
        <f>'Часть 1'!V32</f>
        <v>0</v>
      </c>
      <c r="BK29" s="93">
        <f>'Часть 1'!X32</f>
        <v>0</v>
      </c>
      <c r="BL29" s="93">
        <f>'Часть 1'!Y32</f>
        <v>0</v>
      </c>
      <c r="BM29" s="93">
        <f>'Часть 1'!AA32</f>
        <v>0</v>
      </c>
      <c r="BN29" s="93">
        <f>'Часть 1'!AB32</f>
        <v>0</v>
      </c>
      <c r="BO29" s="93">
        <f>'Часть 1'!AD32</f>
        <v>0</v>
      </c>
      <c r="BP29" s="93">
        <f>'Часть 1'!AE32</f>
        <v>0</v>
      </c>
      <c r="BQ29" s="93">
        <f>'Часть 1'!AG32</f>
        <v>0</v>
      </c>
      <c r="BR29" s="93">
        <f>'Часть 1'!AH32</f>
        <v>0</v>
      </c>
      <c r="BS29" s="93">
        <f>'Часть 1'!AJ32</f>
        <v>0</v>
      </c>
      <c r="BT29" s="93">
        <f>'Часть 1'!AK32</f>
        <v>0</v>
      </c>
      <c r="BU29" s="93">
        <f>'Часть 1'!AM32</f>
        <v>0</v>
      </c>
      <c r="BV29" s="93">
        <f>'Часть 1'!AN32</f>
        <v>0</v>
      </c>
      <c r="BW29" s="93">
        <f>'Часть 1'!AP32</f>
        <v>0</v>
      </c>
      <c r="BX29" s="93">
        <f>'Часть 1'!AQ32</f>
        <v>0</v>
      </c>
      <c r="BY29" s="93">
        <f>'Часть 1'!AS32</f>
        <v>0</v>
      </c>
      <c r="BZ29" s="93">
        <f>'Часть 1'!AT32</f>
        <v>0</v>
      </c>
      <c r="CA29" s="93">
        <f>'Часть 1'!AV32</f>
        <v>0</v>
      </c>
      <c r="CB29" s="93">
        <f>'Часть 1'!AW32</f>
        <v>0</v>
      </c>
      <c r="CC29" s="93">
        <f>'Часть 1'!AY32</f>
        <v>0</v>
      </c>
      <c r="CD29" s="93">
        <f>'Часть 1'!AZ32</f>
        <v>0</v>
      </c>
      <c r="CE29" s="93">
        <f>'Часть 1'!BB32</f>
        <v>0</v>
      </c>
      <c r="CF29" s="93">
        <f>'Часть 1'!BC32</f>
        <v>0</v>
      </c>
      <c r="CG29" s="93">
        <f>'Часть 1'!BE32</f>
        <v>0</v>
      </c>
      <c r="CH29" s="93">
        <f>'Часть 1'!BF32</f>
        <v>0</v>
      </c>
      <c r="CI29" s="93">
        <f>'Часть 1'!BH32</f>
        <v>0</v>
      </c>
      <c r="CJ29" s="93">
        <f>'Часть 1'!BI32</f>
        <v>0</v>
      </c>
      <c r="CK29" s="93">
        <f>'Часть 1'!BK32</f>
        <v>0</v>
      </c>
      <c r="CL29" s="93">
        <f>'Часть 2'!D34</f>
        <v>0</v>
      </c>
      <c r="CM29" s="93">
        <f>'Часть 2'!E34</f>
        <v>0</v>
      </c>
      <c r="CN29" s="93">
        <f>'Часть 2'!F34</f>
        <v>0</v>
      </c>
      <c r="CO29" s="93">
        <f>'Часть 2'!G34</f>
        <v>0</v>
      </c>
      <c r="CP29" s="93">
        <f>'Часть 2'!H34</f>
        <v>0</v>
      </c>
      <c r="CQ29" s="93">
        <f>'Часть 2'!I34</f>
        <v>0</v>
      </c>
      <c r="CR29" s="93">
        <f>'Часть 2'!J34</f>
        <v>0</v>
      </c>
      <c r="CS29" s="93">
        <f>'Часть 2'!K34</f>
        <v>0</v>
      </c>
      <c r="CT29" s="93">
        <f>'Часть 2'!L34</f>
        <v>0</v>
      </c>
      <c r="CU29" s="93">
        <f>'Часть 2'!M34</f>
        <v>0</v>
      </c>
      <c r="CV29" s="93">
        <f>'Часть 2'!N34</f>
        <v>0</v>
      </c>
      <c r="CW29" s="93">
        <f>'Часть 2'!O34</f>
        <v>0</v>
      </c>
      <c r="CX29" s="93">
        <f>'Часть 2'!P34</f>
        <v>0</v>
      </c>
      <c r="CY29" s="93">
        <f>'Часть 2'!Q34</f>
        <v>0</v>
      </c>
      <c r="CZ29" s="93">
        <f>'Часть 2'!R34</f>
        <v>0</v>
      </c>
      <c r="DA29" s="93">
        <f>'Часть 2'!S34</f>
        <v>0</v>
      </c>
      <c r="DB29" s="93">
        <f>'Часть 2'!T34</f>
        <v>0</v>
      </c>
      <c r="DC29" s="93">
        <f>'Часть 2'!U34</f>
        <v>0</v>
      </c>
      <c r="DD29" s="93">
        <f>'Часть 2'!V34</f>
        <v>0</v>
      </c>
      <c r="DE29" s="93">
        <f>'Часть 2'!W34</f>
        <v>0</v>
      </c>
      <c r="DH29" s="93" t="str">
        <f t="shared" si="6"/>
        <v>7в</v>
      </c>
      <c r="DI29" s="107" t="str">
        <f t="shared" si="7"/>
        <v>v1.1</v>
      </c>
      <c r="DJ29" s="93">
        <f t="shared" si="8"/>
        <v>0</v>
      </c>
      <c r="DK29" s="93">
        <f t="shared" si="9"/>
        <v>0</v>
      </c>
      <c r="DL29" s="93">
        <f t="shared" si="10"/>
        <v>0</v>
      </c>
      <c r="DM29" s="93">
        <f t="shared" si="11"/>
        <v>0</v>
      </c>
      <c r="DN29" s="93">
        <f t="shared" si="12"/>
        <v>0</v>
      </c>
      <c r="DO29" s="93">
        <f t="shared" si="3"/>
        <v>0</v>
      </c>
      <c r="DP29" s="93" t="str">
        <f>IF(DO29&gt;0,"_",IF(LEN(C29)&gt;0,IF(AND(DY29=1,DM29&gt;=служ!$D$41),5,IF(AND(DY29=1,DM29&gt;=служ!$C$41),4,IF(AND(DY29=1,DM29&gt;=служ!$B$41),3,2))),""))</f>
        <v/>
      </c>
      <c r="DQ29" s="93" t="str">
        <f>IF(DO29&gt;0,"_",IF(LEN(C29)&gt;0,IF(AND(DY29=1,DN29&gt;=служ!$D$42),5,IF(AND(DY29=1,DN29&gt;=служ!$C$42),4,IF(AND(DY29=1,DN29&gt;=служ!$B$42),3,2))),""))</f>
        <v/>
      </c>
      <c r="DR29" s="93" t="str">
        <f>IF(LEN(C29)&gt;0,IF(AND(DY29=1,DM29&gt;=служ!$D$41),5,IF(AND(DY29=1,DM29&gt;=служ!$C$41),4,IF(AND(DY29=1,DM29&gt;=служ!$B$41),3,2))),"")</f>
        <v/>
      </c>
      <c r="DS29" s="93" t="str">
        <f>IF(LEN(C29)&gt;0,IF(AND(DY29=1,DN29&gt;=служ!$D$42),5,IF(AND(DY29=1,DN29&gt;=служ!$C$42),4,IF(AND(DY29=1,DN29&gt;=служ!$B$42),3,2))),"")</f>
        <v/>
      </c>
      <c r="DT29" s="227" t="str">
        <f>IF(LEN(C29)&gt;0,DM29/служ!$G$41,"")</f>
        <v/>
      </c>
      <c r="DU29" s="227" t="str">
        <f>IF(LEN(C29)&gt;0,DN29/служ!$G$42,"")</f>
        <v/>
      </c>
      <c r="DV29" s="227" t="str">
        <f>IF(LEN(C29)&gt;0,DJ29/служ!$E$41,"")</f>
        <v/>
      </c>
      <c r="DW29" s="227" t="str">
        <f>IF(LEN(C29)&gt;0,DK29/служ!$E$42,"")</f>
        <v/>
      </c>
      <c r="DX29" s="227" t="str">
        <f>IF(LEN(C29)&gt;0,DL29/служ!$E$43,"")</f>
        <v/>
      </c>
      <c r="DY29" s="93">
        <f>IF(AND(DJ29&gt;=служ!$F$41,DK29&gt;=служ!$F$42,DL29&gt;=служ!$F$43),1,0)</f>
        <v>0</v>
      </c>
    </row>
    <row r="30" spans="1:129" ht="15.75" hidden="1" customHeight="1" x14ac:dyDescent="0.2">
      <c r="A30" s="93">
        <f t="shared" si="4"/>
        <v>0</v>
      </c>
      <c r="B30" s="259">
        <v>27</v>
      </c>
      <c r="C30" s="102" t="str">
        <f>IF(ISBLANK(Список!B32),"",IF(Список!K32=0,"","_"))</f>
        <v/>
      </c>
      <c r="D30" s="105" t="str">
        <f>IF(K!C79&lt;&gt;"#",IF('Часть 1'!D33="@","@",IF('Часть 1'!D33="нет","нет",IF(K!C79=0,0,1))),"")</f>
        <v/>
      </c>
      <c r="E30" s="105" t="str">
        <f>IF(K!F79&lt;&gt;"#",IF('Часть 1'!G33="@","@",IF('Часть 1'!G33="нет","нет",IF(K!F79=0,0,1))),"")</f>
        <v/>
      </c>
      <c r="F30" s="105" t="str">
        <f>IF(K!I79&lt;&gt;"#",IF('Часть 1'!J33="@","@",IF('Часть 1'!J33="нет","нет",IF(K!I79=0,0,1))),"")</f>
        <v/>
      </c>
      <c r="G30" s="105" t="str">
        <f>IF(K!L79&lt;&gt;"#",IF('Часть 1'!M33="@","@",IF('Часть 1'!M33="нет","нет",IF(K!L79=0,0,1))),"")</f>
        <v/>
      </c>
      <c r="H30" s="105" t="str">
        <f>IF(K!O79&lt;&gt;"#",IF('Часть 1'!P33="@","@",IF('Часть 1'!P33="нет","нет",IF(K!O79=0,0,1))),"")</f>
        <v/>
      </c>
      <c r="I30" s="105" t="str">
        <f>IF(K!R79&lt;&gt;"#",IF('Часть 1'!S33="@","@",IF('Часть 1'!S33="нет","нет",IF(K!R79=0,0,1))),"")</f>
        <v/>
      </c>
      <c r="J30" s="105" t="str">
        <f>IF(K!U79&lt;&gt;"#",IF('Часть 1'!V33="@","@",IF('Часть 1'!V33="нет","нет",IF(K!U79=0,0,1))),"")</f>
        <v/>
      </c>
      <c r="K30" s="105" t="str">
        <f>IF(K!X79&lt;&gt;"#",IF('Часть 1'!Y33="@","@",IF('Часть 1'!Y33="нет","нет",IF(K!X79=0,0,1))),"")</f>
        <v/>
      </c>
      <c r="L30" s="105" t="str">
        <f>IF(K!AA79&lt;&gt;"#",IF('Часть 1'!AB33="@","@",IF('Часть 1'!AB33="нет","нет",IF(K!AA79=0,0,1))),"")</f>
        <v/>
      </c>
      <c r="M30" s="105" t="str">
        <f>IF(K!AD79&lt;&gt;"#",IF('Часть 1'!AE33="@","@",IF('Часть 1'!AE33="нет","нет",IF(K!AD79=0,0,1))),"")</f>
        <v/>
      </c>
      <c r="N30" s="105" t="str">
        <f>IF(K!AG79&lt;&gt;"#",IF('Часть 1'!AH33="@","@",IF('Часть 1'!AH33="нет","нет",IF(K!AG79=0,0,1))),"")</f>
        <v/>
      </c>
      <c r="O30" s="105" t="str">
        <f>IF(K!AJ79&lt;&gt;"#",IF('Часть 1'!AK33="@","@",IF('Часть 1'!AK33="нет","нет",IF(K!AJ79=0,0,1))),"")</f>
        <v/>
      </c>
      <c r="P30" s="105" t="str">
        <f>IF(K!AM79&lt;&gt;"#",IF('Часть 1'!AN33="@","@",IF('Часть 1'!AN33="нет","нет",IF(K!AM79=0,0,1))),"")</f>
        <v/>
      </c>
      <c r="Q30" s="105" t="str">
        <f>IF(K!AP79&lt;&gt;"#",IF('Часть 1'!AQ33="@","@",IF('Часть 1'!AQ33="нет","нет",IF(K!AP79=0,0,1))),"")</f>
        <v/>
      </c>
      <c r="R30" s="105" t="str">
        <f>IF(K!AS79&lt;&gt;"#",IF('Часть 1'!AT33="@","@",IF('Часть 1'!AT33="нет","нет",IF(K!AS79=0,0,1))),"")</f>
        <v/>
      </c>
      <c r="S30" s="105" t="str">
        <f>IF(K!AV79&lt;&gt;"#",IF('Часть 1'!AW33="@","@",IF('Часть 1'!AW33="нет","нет",IF(K!AV79=0,0,1))),"")</f>
        <v/>
      </c>
      <c r="T30" s="105" t="str">
        <f>IF(K!AY79&lt;&gt;"#",IF('Часть 1'!AZ33="@","@",IF('Часть 1'!AZ33="нет","нет",IF(K!AY79=0,0,1))),"")</f>
        <v/>
      </c>
      <c r="U30" s="105" t="str">
        <f>IF(K!BB79&lt;&gt;"#",IF('Часть 1'!BC33="@","@",IF('Часть 1'!BC33="нет","нет",IF(K!BB79=0,0,1))),"")</f>
        <v/>
      </c>
      <c r="V30" s="105" t="str">
        <f>IF(K!BE79&lt;&gt;"#",IF('Часть 1'!BF33="@","@",IF('Часть 1'!BF33="нет","нет",IF(K!BE79=0,0,1))),"")</f>
        <v/>
      </c>
      <c r="W30" s="105" t="str">
        <f>IF(K!BH79&lt;&gt;"#",IF('Часть 1'!BI33="@","@",IF('Часть 1'!BI33="нет","нет",IF(K!BH79=0,0,1))),"")</f>
        <v/>
      </c>
      <c r="X30" s="105" t="str">
        <f>IF('Часть 2'!D35="","",'Часть 2'!D35)</f>
        <v/>
      </c>
      <c r="Y30" s="105" t="str">
        <f>IF('Часть 2'!E35="","",'Часть 2'!E35)</f>
        <v/>
      </c>
      <c r="Z30" s="105" t="str">
        <f>IF('Часть 2'!F35="","",'Часть 2'!F35)</f>
        <v/>
      </c>
      <c r="AA30" s="105" t="str">
        <f>IF('Часть 2'!G35="","",'Часть 2'!G35)</f>
        <v/>
      </c>
      <c r="AB30" s="105" t="str">
        <f>IF('Часть 2'!H35="","",'Часть 2'!H35)</f>
        <v/>
      </c>
      <c r="AC30" s="105" t="str">
        <f>IF('Часть 2'!I35="","",'Часть 2'!I35)</f>
        <v/>
      </c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229">
        <f t="shared" si="5"/>
        <v>0</v>
      </c>
      <c r="AS30" s="229" t="str">
        <f>IF(DO30&gt;0,"_",IF(LEN(C30)&gt;0,IF(AR30&gt;=служ!$D$35,5,IF(AR30&gt;=служ!$C$35,4,IF(AR30&gt;=служ!$B$35,3,2))),""))</f>
        <v/>
      </c>
      <c r="AT30" s="230" t="str">
        <f>IF(LEN(C30)&gt;0,AR30/служ!$M$9,"")</f>
        <v/>
      </c>
      <c r="AU30" s="93">
        <f>Список!C32</f>
        <v>0</v>
      </c>
      <c r="AV30" s="93">
        <f>Список!D32</f>
        <v>0</v>
      </c>
      <c r="AW30" s="93" t="str">
        <f>IF(LEN(C30)&gt;0,IF(AR30&gt;=служ!$D$35,5,IF(AR30&gt;=служ!$C$35,4,IF(AR30&gt;=служ!$B$35,3,2))),"")</f>
        <v/>
      </c>
      <c r="AX30" s="93">
        <f>'Часть 1'!D33</f>
        <v>0</v>
      </c>
      <c r="AY30" s="93">
        <f>'Часть 1'!F33</f>
        <v>0</v>
      </c>
      <c r="AZ30" s="93">
        <f>'Часть 1'!G33</f>
        <v>0</v>
      </c>
      <c r="BA30" s="93">
        <f>'Часть 1'!I33</f>
        <v>0</v>
      </c>
      <c r="BB30" s="93">
        <f>'Часть 1'!J33</f>
        <v>0</v>
      </c>
      <c r="BC30" s="93">
        <f>'Часть 1'!L33</f>
        <v>0</v>
      </c>
      <c r="BD30" s="93">
        <f>'Часть 1'!M33</f>
        <v>0</v>
      </c>
      <c r="BE30" s="93">
        <f>'Часть 1'!O33</f>
        <v>0</v>
      </c>
      <c r="BF30" s="93">
        <f>'Часть 1'!P33</f>
        <v>0</v>
      </c>
      <c r="BG30" s="93">
        <f>'Часть 1'!R33</f>
        <v>0</v>
      </c>
      <c r="BH30" s="93">
        <f>'Часть 1'!S33</f>
        <v>0</v>
      </c>
      <c r="BI30" s="93">
        <f>'Часть 1'!U33</f>
        <v>0</v>
      </c>
      <c r="BJ30" s="93">
        <f>'Часть 1'!V33</f>
        <v>0</v>
      </c>
      <c r="BK30" s="93">
        <f>'Часть 1'!X33</f>
        <v>0</v>
      </c>
      <c r="BL30" s="93">
        <f>'Часть 1'!Y33</f>
        <v>0</v>
      </c>
      <c r="BM30" s="93">
        <f>'Часть 1'!AA33</f>
        <v>0</v>
      </c>
      <c r="BN30" s="93">
        <f>'Часть 1'!AB33</f>
        <v>0</v>
      </c>
      <c r="BO30" s="93">
        <f>'Часть 1'!AD33</f>
        <v>0</v>
      </c>
      <c r="BP30" s="93">
        <f>'Часть 1'!AE33</f>
        <v>0</v>
      </c>
      <c r="BQ30" s="93">
        <f>'Часть 1'!AG33</f>
        <v>0</v>
      </c>
      <c r="BR30" s="93">
        <f>'Часть 1'!AH33</f>
        <v>0</v>
      </c>
      <c r="BS30" s="93">
        <f>'Часть 1'!AJ33</f>
        <v>0</v>
      </c>
      <c r="BT30" s="93">
        <f>'Часть 1'!AK33</f>
        <v>0</v>
      </c>
      <c r="BU30" s="93">
        <f>'Часть 1'!AM33</f>
        <v>0</v>
      </c>
      <c r="BV30" s="93">
        <f>'Часть 1'!AN33</f>
        <v>0</v>
      </c>
      <c r="BW30" s="93">
        <f>'Часть 1'!AP33</f>
        <v>0</v>
      </c>
      <c r="BX30" s="93">
        <f>'Часть 1'!AQ33</f>
        <v>0</v>
      </c>
      <c r="BY30" s="93">
        <f>'Часть 1'!AS33</f>
        <v>0</v>
      </c>
      <c r="BZ30" s="93">
        <f>'Часть 1'!AT33</f>
        <v>0</v>
      </c>
      <c r="CA30" s="93">
        <f>'Часть 1'!AV33</f>
        <v>0</v>
      </c>
      <c r="CB30" s="93">
        <f>'Часть 1'!AW33</f>
        <v>0</v>
      </c>
      <c r="CC30" s="93">
        <f>'Часть 1'!AY33</f>
        <v>0</v>
      </c>
      <c r="CD30" s="93">
        <f>'Часть 1'!AZ33</f>
        <v>0</v>
      </c>
      <c r="CE30" s="93">
        <f>'Часть 1'!BB33</f>
        <v>0</v>
      </c>
      <c r="CF30" s="93">
        <f>'Часть 1'!BC33</f>
        <v>0</v>
      </c>
      <c r="CG30" s="93">
        <f>'Часть 1'!BE33</f>
        <v>0</v>
      </c>
      <c r="CH30" s="93">
        <f>'Часть 1'!BF33</f>
        <v>0</v>
      </c>
      <c r="CI30" s="93">
        <f>'Часть 1'!BH33</f>
        <v>0</v>
      </c>
      <c r="CJ30" s="93">
        <f>'Часть 1'!BI33</f>
        <v>0</v>
      </c>
      <c r="CK30" s="93">
        <f>'Часть 1'!BK33</f>
        <v>0</v>
      </c>
      <c r="CL30" s="93">
        <f>'Часть 2'!D35</f>
        <v>0</v>
      </c>
      <c r="CM30" s="93">
        <f>'Часть 2'!E35</f>
        <v>0</v>
      </c>
      <c r="CN30" s="93">
        <f>'Часть 2'!F35</f>
        <v>0</v>
      </c>
      <c r="CO30" s="93">
        <f>'Часть 2'!G35</f>
        <v>0</v>
      </c>
      <c r="CP30" s="93">
        <f>'Часть 2'!H35</f>
        <v>0</v>
      </c>
      <c r="CQ30" s="93">
        <f>'Часть 2'!I35</f>
        <v>0</v>
      </c>
      <c r="CR30" s="93">
        <f>'Часть 2'!J35</f>
        <v>0</v>
      </c>
      <c r="CS30" s="93">
        <f>'Часть 2'!K35</f>
        <v>0</v>
      </c>
      <c r="CT30" s="93">
        <f>'Часть 2'!L35</f>
        <v>0</v>
      </c>
      <c r="CU30" s="93">
        <f>'Часть 2'!M35</f>
        <v>0</v>
      </c>
      <c r="CV30" s="93">
        <f>'Часть 2'!N35</f>
        <v>0</v>
      </c>
      <c r="CW30" s="93">
        <f>'Часть 2'!O35</f>
        <v>0</v>
      </c>
      <c r="CX30" s="93">
        <f>'Часть 2'!P35</f>
        <v>0</v>
      </c>
      <c r="CY30" s="93">
        <f>'Часть 2'!Q35</f>
        <v>0</v>
      </c>
      <c r="CZ30" s="93">
        <f>'Часть 2'!R35</f>
        <v>0</v>
      </c>
      <c r="DA30" s="93">
        <f>'Часть 2'!S35</f>
        <v>0</v>
      </c>
      <c r="DB30" s="93">
        <f>'Часть 2'!T35</f>
        <v>0</v>
      </c>
      <c r="DC30" s="93">
        <f>'Часть 2'!U35</f>
        <v>0</v>
      </c>
      <c r="DD30" s="93">
        <f>'Часть 2'!V35</f>
        <v>0</v>
      </c>
      <c r="DE30" s="93">
        <f>'Часть 2'!W35</f>
        <v>0</v>
      </c>
      <c r="DH30" s="93" t="str">
        <f t="shared" si="6"/>
        <v>7в</v>
      </c>
      <c r="DI30" s="107" t="str">
        <f t="shared" si="7"/>
        <v>v1.1</v>
      </c>
      <c r="DJ30" s="93">
        <f t="shared" si="8"/>
        <v>0</v>
      </c>
      <c r="DK30" s="93">
        <f t="shared" si="9"/>
        <v>0</v>
      </c>
      <c r="DL30" s="93">
        <f t="shared" si="10"/>
        <v>0</v>
      </c>
      <c r="DM30" s="93">
        <f t="shared" si="11"/>
        <v>0</v>
      </c>
      <c r="DN30" s="93">
        <f t="shared" si="12"/>
        <v>0</v>
      </c>
      <c r="DO30" s="93">
        <f t="shared" si="3"/>
        <v>0</v>
      </c>
      <c r="DP30" s="93" t="str">
        <f>IF(DO30&gt;0,"_",IF(LEN(C30)&gt;0,IF(AND(DY30=1,DM30&gt;=служ!$D$41),5,IF(AND(DY30=1,DM30&gt;=служ!$C$41),4,IF(AND(DY30=1,DM30&gt;=служ!$B$41),3,2))),""))</f>
        <v/>
      </c>
      <c r="DQ30" s="93" t="str">
        <f>IF(DO30&gt;0,"_",IF(LEN(C30)&gt;0,IF(AND(DY30=1,DN30&gt;=служ!$D$42),5,IF(AND(DY30=1,DN30&gt;=служ!$C$42),4,IF(AND(DY30=1,DN30&gt;=служ!$B$42),3,2))),""))</f>
        <v/>
      </c>
      <c r="DR30" s="93" t="str">
        <f>IF(LEN(C30)&gt;0,IF(AND(DY30=1,DM30&gt;=служ!$D$41),5,IF(AND(DY30=1,DM30&gt;=служ!$C$41),4,IF(AND(DY30=1,DM30&gt;=служ!$B$41),3,2))),"")</f>
        <v/>
      </c>
      <c r="DS30" s="93" t="str">
        <f>IF(LEN(C30)&gt;0,IF(AND(DY30=1,DN30&gt;=служ!$D$42),5,IF(AND(DY30=1,DN30&gt;=служ!$C$42),4,IF(AND(DY30=1,DN30&gt;=служ!$B$42),3,2))),"")</f>
        <v/>
      </c>
      <c r="DT30" s="227" t="str">
        <f>IF(LEN(C30)&gt;0,DM30/служ!$G$41,"")</f>
        <v/>
      </c>
      <c r="DU30" s="227" t="str">
        <f>IF(LEN(C30)&gt;0,DN30/служ!$G$42,"")</f>
        <v/>
      </c>
      <c r="DV30" s="227" t="str">
        <f>IF(LEN(C30)&gt;0,DJ30/служ!$E$41,"")</f>
        <v/>
      </c>
      <c r="DW30" s="227" t="str">
        <f>IF(LEN(C30)&gt;0,DK30/служ!$E$42,"")</f>
        <v/>
      </c>
      <c r="DX30" s="227" t="str">
        <f>IF(LEN(C30)&gt;0,DL30/служ!$E$43,"")</f>
        <v/>
      </c>
      <c r="DY30" s="93">
        <f>IF(AND(DJ30&gt;=служ!$F$41,DK30&gt;=служ!$F$42,DL30&gt;=служ!$F$43),1,0)</f>
        <v>0</v>
      </c>
    </row>
    <row r="31" spans="1:129" ht="15.75" hidden="1" customHeight="1" x14ac:dyDescent="0.2">
      <c r="A31" s="93">
        <f t="shared" si="4"/>
        <v>0</v>
      </c>
      <c r="B31" s="259">
        <v>28</v>
      </c>
      <c r="C31" s="102" t="str">
        <f>IF(ISBLANK(Список!B33),"",IF(Список!K33=0,"","_"))</f>
        <v/>
      </c>
      <c r="D31" s="105" t="str">
        <f>IF(K!C80&lt;&gt;"#",IF('Часть 1'!D34="@","@",IF('Часть 1'!D34="нет","нет",IF(K!C80=0,0,1))),"")</f>
        <v/>
      </c>
      <c r="E31" s="105" t="str">
        <f>IF(K!F80&lt;&gt;"#",IF('Часть 1'!G34="@","@",IF('Часть 1'!G34="нет","нет",IF(K!F80=0,0,1))),"")</f>
        <v/>
      </c>
      <c r="F31" s="105" t="str">
        <f>IF(K!I80&lt;&gt;"#",IF('Часть 1'!J34="@","@",IF('Часть 1'!J34="нет","нет",IF(K!I80=0,0,1))),"")</f>
        <v/>
      </c>
      <c r="G31" s="105" t="str">
        <f>IF(K!L80&lt;&gt;"#",IF('Часть 1'!M34="@","@",IF('Часть 1'!M34="нет","нет",IF(K!L80=0,0,1))),"")</f>
        <v/>
      </c>
      <c r="H31" s="105" t="str">
        <f>IF(K!O80&lt;&gt;"#",IF('Часть 1'!P34="@","@",IF('Часть 1'!P34="нет","нет",IF(K!O80=0,0,1))),"")</f>
        <v/>
      </c>
      <c r="I31" s="105" t="str">
        <f>IF(K!R80&lt;&gt;"#",IF('Часть 1'!S34="@","@",IF('Часть 1'!S34="нет","нет",IF(K!R80=0,0,1))),"")</f>
        <v/>
      </c>
      <c r="J31" s="105" t="str">
        <f>IF(K!U80&lt;&gt;"#",IF('Часть 1'!V34="@","@",IF('Часть 1'!V34="нет","нет",IF(K!U80=0,0,1))),"")</f>
        <v/>
      </c>
      <c r="K31" s="105" t="str">
        <f>IF(K!X80&lt;&gt;"#",IF('Часть 1'!Y34="@","@",IF('Часть 1'!Y34="нет","нет",IF(K!X80=0,0,1))),"")</f>
        <v/>
      </c>
      <c r="L31" s="105" t="str">
        <f>IF(K!AA80&lt;&gt;"#",IF('Часть 1'!AB34="@","@",IF('Часть 1'!AB34="нет","нет",IF(K!AA80=0,0,1))),"")</f>
        <v/>
      </c>
      <c r="M31" s="105" t="str">
        <f>IF(K!AD80&lt;&gt;"#",IF('Часть 1'!AE34="@","@",IF('Часть 1'!AE34="нет","нет",IF(K!AD80=0,0,1))),"")</f>
        <v/>
      </c>
      <c r="N31" s="105" t="str">
        <f>IF(K!AG80&lt;&gt;"#",IF('Часть 1'!AH34="@","@",IF('Часть 1'!AH34="нет","нет",IF(K!AG80=0,0,1))),"")</f>
        <v/>
      </c>
      <c r="O31" s="105" t="str">
        <f>IF(K!AJ80&lt;&gt;"#",IF('Часть 1'!AK34="@","@",IF('Часть 1'!AK34="нет","нет",IF(K!AJ80=0,0,1))),"")</f>
        <v/>
      </c>
      <c r="P31" s="105" t="str">
        <f>IF(K!AM80&lt;&gt;"#",IF('Часть 1'!AN34="@","@",IF('Часть 1'!AN34="нет","нет",IF(K!AM80=0,0,1))),"")</f>
        <v/>
      </c>
      <c r="Q31" s="105" t="str">
        <f>IF(K!AP80&lt;&gt;"#",IF('Часть 1'!AQ34="@","@",IF('Часть 1'!AQ34="нет","нет",IF(K!AP80=0,0,1))),"")</f>
        <v/>
      </c>
      <c r="R31" s="105" t="str">
        <f>IF(K!AS80&lt;&gt;"#",IF('Часть 1'!AT34="@","@",IF('Часть 1'!AT34="нет","нет",IF(K!AS80=0,0,1))),"")</f>
        <v/>
      </c>
      <c r="S31" s="105" t="str">
        <f>IF(K!AV80&lt;&gt;"#",IF('Часть 1'!AW34="@","@",IF('Часть 1'!AW34="нет","нет",IF(K!AV80=0,0,1))),"")</f>
        <v/>
      </c>
      <c r="T31" s="105" t="str">
        <f>IF(K!AY80&lt;&gt;"#",IF('Часть 1'!AZ34="@","@",IF('Часть 1'!AZ34="нет","нет",IF(K!AY80=0,0,1))),"")</f>
        <v/>
      </c>
      <c r="U31" s="105" t="str">
        <f>IF(K!BB80&lt;&gt;"#",IF('Часть 1'!BC34="@","@",IF('Часть 1'!BC34="нет","нет",IF(K!BB80=0,0,1))),"")</f>
        <v/>
      </c>
      <c r="V31" s="105" t="str">
        <f>IF(K!BE80&lt;&gt;"#",IF('Часть 1'!BF34="@","@",IF('Часть 1'!BF34="нет","нет",IF(K!BE80=0,0,1))),"")</f>
        <v/>
      </c>
      <c r="W31" s="105" t="str">
        <f>IF(K!BH80&lt;&gt;"#",IF('Часть 1'!BI34="@","@",IF('Часть 1'!BI34="нет","нет",IF(K!BH80=0,0,1))),"")</f>
        <v/>
      </c>
      <c r="X31" s="105" t="str">
        <f>IF('Часть 2'!D36="","",'Часть 2'!D36)</f>
        <v/>
      </c>
      <c r="Y31" s="105" t="str">
        <f>IF('Часть 2'!E36="","",'Часть 2'!E36)</f>
        <v/>
      </c>
      <c r="Z31" s="105" t="str">
        <f>IF('Часть 2'!F36="","",'Часть 2'!F36)</f>
        <v/>
      </c>
      <c r="AA31" s="105" t="str">
        <f>IF('Часть 2'!G36="","",'Часть 2'!G36)</f>
        <v/>
      </c>
      <c r="AB31" s="105" t="str">
        <f>IF('Часть 2'!H36="","",'Часть 2'!H36)</f>
        <v/>
      </c>
      <c r="AC31" s="105" t="str">
        <f>IF('Часть 2'!I36="","",'Часть 2'!I36)</f>
        <v/>
      </c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229">
        <f t="shared" si="5"/>
        <v>0</v>
      </c>
      <c r="AS31" s="229" t="str">
        <f>IF(DO31&gt;0,"_",IF(LEN(C31)&gt;0,IF(AR31&gt;=служ!$D$35,5,IF(AR31&gt;=служ!$C$35,4,IF(AR31&gt;=служ!$B$35,3,2))),""))</f>
        <v/>
      </c>
      <c r="AT31" s="230" t="str">
        <f>IF(LEN(C31)&gt;0,AR31/служ!$M$9,"")</f>
        <v/>
      </c>
      <c r="AU31" s="93">
        <f>Список!C33</f>
        <v>0</v>
      </c>
      <c r="AV31" s="93">
        <f>Список!D33</f>
        <v>0</v>
      </c>
      <c r="AW31" s="93" t="str">
        <f>IF(LEN(C31)&gt;0,IF(AR31&gt;=служ!$D$35,5,IF(AR31&gt;=служ!$C$35,4,IF(AR31&gt;=служ!$B$35,3,2))),"")</f>
        <v/>
      </c>
      <c r="AX31" s="93">
        <f>'Часть 1'!D34</f>
        <v>0</v>
      </c>
      <c r="AY31" s="93">
        <f>'Часть 1'!F34</f>
        <v>0</v>
      </c>
      <c r="AZ31" s="93">
        <f>'Часть 1'!G34</f>
        <v>0</v>
      </c>
      <c r="BA31" s="93">
        <f>'Часть 1'!I34</f>
        <v>0</v>
      </c>
      <c r="BB31" s="93">
        <f>'Часть 1'!J34</f>
        <v>0</v>
      </c>
      <c r="BC31" s="93">
        <f>'Часть 1'!L34</f>
        <v>0</v>
      </c>
      <c r="BD31" s="93">
        <f>'Часть 1'!M34</f>
        <v>0</v>
      </c>
      <c r="BE31" s="93">
        <f>'Часть 1'!O34</f>
        <v>0</v>
      </c>
      <c r="BF31" s="93">
        <f>'Часть 1'!P34</f>
        <v>0</v>
      </c>
      <c r="BG31" s="93">
        <f>'Часть 1'!R34</f>
        <v>0</v>
      </c>
      <c r="BH31" s="93">
        <f>'Часть 1'!S34</f>
        <v>0</v>
      </c>
      <c r="BI31" s="93">
        <f>'Часть 1'!U34</f>
        <v>0</v>
      </c>
      <c r="BJ31" s="93">
        <f>'Часть 1'!V34</f>
        <v>0</v>
      </c>
      <c r="BK31" s="93">
        <f>'Часть 1'!X34</f>
        <v>0</v>
      </c>
      <c r="BL31" s="93">
        <f>'Часть 1'!Y34</f>
        <v>0</v>
      </c>
      <c r="BM31" s="93">
        <f>'Часть 1'!AA34</f>
        <v>0</v>
      </c>
      <c r="BN31" s="93">
        <f>'Часть 1'!AB34</f>
        <v>0</v>
      </c>
      <c r="BO31" s="93">
        <f>'Часть 1'!AD34</f>
        <v>0</v>
      </c>
      <c r="BP31" s="93">
        <f>'Часть 1'!AE34</f>
        <v>0</v>
      </c>
      <c r="BQ31" s="93">
        <f>'Часть 1'!AG34</f>
        <v>0</v>
      </c>
      <c r="BR31" s="93">
        <f>'Часть 1'!AH34</f>
        <v>0</v>
      </c>
      <c r="BS31" s="93">
        <f>'Часть 1'!AJ34</f>
        <v>0</v>
      </c>
      <c r="BT31" s="93">
        <f>'Часть 1'!AK34</f>
        <v>0</v>
      </c>
      <c r="BU31" s="93">
        <f>'Часть 1'!AM34</f>
        <v>0</v>
      </c>
      <c r="BV31" s="93">
        <f>'Часть 1'!AN34</f>
        <v>0</v>
      </c>
      <c r="BW31" s="93">
        <f>'Часть 1'!AP34</f>
        <v>0</v>
      </c>
      <c r="BX31" s="93">
        <f>'Часть 1'!AQ34</f>
        <v>0</v>
      </c>
      <c r="BY31" s="93">
        <f>'Часть 1'!AS34</f>
        <v>0</v>
      </c>
      <c r="BZ31" s="93">
        <f>'Часть 1'!AT34</f>
        <v>0</v>
      </c>
      <c r="CA31" s="93">
        <f>'Часть 1'!AV34</f>
        <v>0</v>
      </c>
      <c r="CB31" s="93">
        <f>'Часть 1'!AW34</f>
        <v>0</v>
      </c>
      <c r="CC31" s="93">
        <f>'Часть 1'!AY34</f>
        <v>0</v>
      </c>
      <c r="CD31" s="93">
        <f>'Часть 1'!AZ34</f>
        <v>0</v>
      </c>
      <c r="CE31" s="93">
        <f>'Часть 1'!BB34</f>
        <v>0</v>
      </c>
      <c r="CF31" s="93">
        <f>'Часть 1'!BC34</f>
        <v>0</v>
      </c>
      <c r="CG31" s="93">
        <f>'Часть 1'!BE34</f>
        <v>0</v>
      </c>
      <c r="CH31" s="93">
        <f>'Часть 1'!BF34</f>
        <v>0</v>
      </c>
      <c r="CI31" s="93">
        <f>'Часть 1'!BH34</f>
        <v>0</v>
      </c>
      <c r="CJ31" s="93">
        <f>'Часть 1'!BI34</f>
        <v>0</v>
      </c>
      <c r="CK31" s="93">
        <f>'Часть 1'!BK34</f>
        <v>0</v>
      </c>
      <c r="CL31" s="93">
        <f>'Часть 2'!D36</f>
        <v>0</v>
      </c>
      <c r="CM31" s="93">
        <f>'Часть 2'!E36</f>
        <v>0</v>
      </c>
      <c r="CN31" s="93">
        <f>'Часть 2'!F36</f>
        <v>0</v>
      </c>
      <c r="CO31" s="93">
        <f>'Часть 2'!G36</f>
        <v>0</v>
      </c>
      <c r="CP31" s="93">
        <f>'Часть 2'!H36</f>
        <v>0</v>
      </c>
      <c r="CQ31" s="93">
        <f>'Часть 2'!I36</f>
        <v>0</v>
      </c>
      <c r="CR31" s="93">
        <f>'Часть 2'!J36</f>
        <v>0</v>
      </c>
      <c r="CS31" s="93">
        <f>'Часть 2'!K36</f>
        <v>0</v>
      </c>
      <c r="CT31" s="93">
        <f>'Часть 2'!L36</f>
        <v>0</v>
      </c>
      <c r="CU31" s="93">
        <f>'Часть 2'!M36</f>
        <v>0</v>
      </c>
      <c r="CV31" s="93">
        <f>'Часть 2'!N36</f>
        <v>0</v>
      </c>
      <c r="CW31" s="93">
        <f>'Часть 2'!O36</f>
        <v>0</v>
      </c>
      <c r="CX31" s="93">
        <f>'Часть 2'!P36</f>
        <v>0</v>
      </c>
      <c r="CY31" s="93">
        <f>'Часть 2'!Q36</f>
        <v>0</v>
      </c>
      <c r="CZ31" s="93">
        <f>'Часть 2'!R36</f>
        <v>0</v>
      </c>
      <c r="DA31" s="93">
        <f>'Часть 2'!S36</f>
        <v>0</v>
      </c>
      <c r="DB31" s="93">
        <f>'Часть 2'!T36</f>
        <v>0</v>
      </c>
      <c r="DC31" s="93">
        <f>'Часть 2'!U36</f>
        <v>0</v>
      </c>
      <c r="DD31" s="93">
        <f>'Часть 2'!V36</f>
        <v>0</v>
      </c>
      <c r="DE31" s="93">
        <f>'Часть 2'!W36</f>
        <v>0</v>
      </c>
      <c r="DH31" s="93" t="str">
        <f t="shared" si="6"/>
        <v>7в</v>
      </c>
      <c r="DI31" s="107" t="str">
        <f t="shared" si="7"/>
        <v>v1.1</v>
      </c>
      <c r="DJ31" s="93">
        <f t="shared" si="8"/>
        <v>0</v>
      </c>
      <c r="DK31" s="93">
        <f t="shared" si="9"/>
        <v>0</v>
      </c>
      <c r="DL31" s="93">
        <f t="shared" si="10"/>
        <v>0</v>
      </c>
      <c r="DM31" s="93">
        <f t="shared" si="11"/>
        <v>0</v>
      </c>
      <c r="DN31" s="93">
        <f t="shared" si="12"/>
        <v>0</v>
      </c>
      <c r="DO31" s="93">
        <f t="shared" si="3"/>
        <v>0</v>
      </c>
      <c r="DP31" s="93" t="str">
        <f>IF(DO31&gt;0,"_",IF(LEN(C31)&gt;0,IF(AND(DY31=1,DM31&gt;=служ!$D$41),5,IF(AND(DY31=1,DM31&gt;=служ!$C$41),4,IF(AND(DY31=1,DM31&gt;=служ!$B$41),3,2))),""))</f>
        <v/>
      </c>
      <c r="DQ31" s="93" t="str">
        <f>IF(DO31&gt;0,"_",IF(LEN(C31)&gt;0,IF(AND(DY31=1,DN31&gt;=служ!$D$42),5,IF(AND(DY31=1,DN31&gt;=служ!$C$42),4,IF(AND(DY31=1,DN31&gt;=служ!$B$42),3,2))),""))</f>
        <v/>
      </c>
      <c r="DR31" s="93" t="str">
        <f>IF(LEN(C31)&gt;0,IF(AND(DY31=1,DM31&gt;=служ!$D$41),5,IF(AND(DY31=1,DM31&gt;=служ!$C$41),4,IF(AND(DY31=1,DM31&gt;=служ!$B$41),3,2))),"")</f>
        <v/>
      </c>
      <c r="DS31" s="93" t="str">
        <f>IF(LEN(C31)&gt;0,IF(AND(DY31=1,DN31&gt;=служ!$D$42),5,IF(AND(DY31=1,DN31&gt;=служ!$C$42),4,IF(AND(DY31=1,DN31&gt;=служ!$B$42),3,2))),"")</f>
        <v/>
      </c>
      <c r="DT31" s="227" t="str">
        <f>IF(LEN(C31)&gt;0,DM31/служ!$G$41,"")</f>
        <v/>
      </c>
      <c r="DU31" s="227" t="str">
        <f>IF(LEN(C31)&gt;0,DN31/служ!$G$42,"")</f>
        <v/>
      </c>
      <c r="DV31" s="227" t="str">
        <f>IF(LEN(C31)&gt;0,DJ31/служ!$E$41,"")</f>
        <v/>
      </c>
      <c r="DW31" s="227" t="str">
        <f>IF(LEN(C31)&gt;0,DK31/служ!$E$42,"")</f>
        <v/>
      </c>
      <c r="DX31" s="227" t="str">
        <f>IF(LEN(C31)&gt;0,DL31/служ!$E$43,"")</f>
        <v/>
      </c>
      <c r="DY31" s="93">
        <f>IF(AND(DJ31&gt;=служ!$F$41,DK31&gt;=служ!$F$42,DL31&gt;=служ!$F$43),1,0)</f>
        <v>0</v>
      </c>
    </row>
    <row r="32" spans="1:129" ht="15.75" hidden="1" customHeight="1" x14ac:dyDescent="0.2">
      <c r="A32" s="93">
        <f t="shared" si="4"/>
        <v>0</v>
      </c>
      <c r="B32" s="259">
        <v>29</v>
      </c>
      <c r="C32" s="102" t="str">
        <f>IF(ISBLANK(Список!B34),"",IF(Список!K34=0,"","_"))</f>
        <v/>
      </c>
      <c r="D32" s="105" t="str">
        <f>IF(K!C81&lt;&gt;"#",IF('Часть 1'!D35="@","@",IF('Часть 1'!D35="нет","нет",IF(K!C81=0,0,1))),"")</f>
        <v/>
      </c>
      <c r="E32" s="105" t="str">
        <f>IF(K!F81&lt;&gt;"#",IF('Часть 1'!G35="@","@",IF('Часть 1'!G35="нет","нет",IF(K!F81=0,0,1))),"")</f>
        <v/>
      </c>
      <c r="F32" s="105" t="str">
        <f>IF(K!I81&lt;&gt;"#",IF('Часть 1'!J35="@","@",IF('Часть 1'!J35="нет","нет",IF(K!I81=0,0,1))),"")</f>
        <v/>
      </c>
      <c r="G32" s="105" t="str">
        <f>IF(K!L81&lt;&gt;"#",IF('Часть 1'!M35="@","@",IF('Часть 1'!M35="нет","нет",IF(K!L81=0,0,1))),"")</f>
        <v/>
      </c>
      <c r="H32" s="105" t="str">
        <f>IF(K!O81&lt;&gt;"#",IF('Часть 1'!P35="@","@",IF('Часть 1'!P35="нет","нет",IF(K!O81=0,0,1))),"")</f>
        <v/>
      </c>
      <c r="I32" s="105" t="str">
        <f>IF(K!R81&lt;&gt;"#",IF('Часть 1'!S35="@","@",IF('Часть 1'!S35="нет","нет",IF(K!R81=0,0,1))),"")</f>
        <v/>
      </c>
      <c r="J32" s="105" t="str">
        <f>IF(K!U81&lt;&gt;"#",IF('Часть 1'!V35="@","@",IF('Часть 1'!V35="нет","нет",IF(K!U81=0,0,1))),"")</f>
        <v/>
      </c>
      <c r="K32" s="105" t="str">
        <f>IF(K!X81&lt;&gt;"#",IF('Часть 1'!Y35="@","@",IF('Часть 1'!Y35="нет","нет",IF(K!X81=0,0,1))),"")</f>
        <v/>
      </c>
      <c r="L32" s="105" t="str">
        <f>IF(K!AA81&lt;&gt;"#",IF('Часть 1'!AB35="@","@",IF('Часть 1'!AB35="нет","нет",IF(K!AA81=0,0,1))),"")</f>
        <v/>
      </c>
      <c r="M32" s="105" t="str">
        <f>IF(K!AD81&lt;&gt;"#",IF('Часть 1'!AE35="@","@",IF('Часть 1'!AE35="нет","нет",IF(K!AD81=0,0,1))),"")</f>
        <v/>
      </c>
      <c r="N32" s="105" t="str">
        <f>IF(K!AG81&lt;&gt;"#",IF('Часть 1'!AH35="@","@",IF('Часть 1'!AH35="нет","нет",IF(K!AG81=0,0,1))),"")</f>
        <v/>
      </c>
      <c r="O32" s="105" t="str">
        <f>IF(K!AJ81&lt;&gt;"#",IF('Часть 1'!AK35="@","@",IF('Часть 1'!AK35="нет","нет",IF(K!AJ81=0,0,1))),"")</f>
        <v/>
      </c>
      <c r="P32" s="105" t="str">
        <f>IF(K!AM81&lt;&gt;"#",IF('Часть 1'!AN35="@","@",IF('Часть 1'!AN35="нет","нет",IF(K!AM81=0,0,1))),"")</f>
        <v/>
      </c>
      <c r="Q32" s="105" t="str">
        <f>IF(K!AP81&lt;&gt;"#",IF('Часть 1'!AQ35="@","@",IF('Часть 1'!AQ35="нет","нет",IF(K!AP81=0,0,1))),"")</f>
        <v/>
      </c>
      <c r="R32" s="105" t="str">
        <f>IF(K!AS81&lt;&gt;"#",IF('Часть 1'!AT35="@","@",IF('Часть 1'!AT35="нет","нет",IF(K!AS81=0,0,1))),"")</f>
        <v/>
      </c>
      <c r="S32" s="105" t="str">
        <f>IF(K!AV81&lt;&gt;"#",IF('Часть 1'!AW35="@","@",IF('Часть 1'!AW35="нет","нет",IF(K!AV81=0,0,1))),"")</f>
        <v/>
      </c>
      <c r="T32" s="105" t="str">
        <f>IF(K!AY81&lt;&gt;"#",IF('Часть 1'!AZ35="@","@",IF('Часть 1'!AZ35="нет","нет",IF(K!AY81=0,0,1))),"")</f>
        <v/>
      </c>
      <c r="U32" s="105" t="str">
        <f>IF(K!BB81&lt;&gt;"#",IF('Часть 1'!BC35="@","@",IF('Часть 1'!BC35="нет","нет",IF(K!BB81=0,0,1))),"")</f>
        <v/>
      </c>
      <c r="V32" s="105" t="str">
        <f>IF(K!BE81&lt;&gt;"#",IF('Часть 1'!BF35="@","@",IF('Часть 1'!BF35="нет","нет",IF(K!BE81=0,0,1))),"")</f>
        <v/>
      </c>
      <c r="W32" s="105" t="str">
        <f>IF(K!BH81&lt;&gt;"#",IF('Часть 1'!BI35="@","@",IF('Часть 1'!BI35="нет","нет",IF(K!BH81=0,0,1))),"")</f>
        <v/>
      </c>
      <c r="X32" s="105" t="str">
        <f>IF('Часть 2'!D37="","",'Часть 2'!D37)</f>
        <v/>
      </c>
      <c r="Y32" s="105" t="str">
        <f>IF('Часть 2'!E37="","",'Часть 2'!E37)</f>
        <v/>
      </c>
      <c r="Z32" s="105" t="str">
        <f>IF('Часть 2'!F37="","",'Часть 2'!F37)</f>
        <v/>
      </c>
      <c r="AA32" s="105" t="str">
        <f>IF('Часть 2'!G37="","",'Часть 2'!G37)</f>
        <v/>
      </c>
      <c r="AB32" s="105" t="str">
        <f>IF('Часть 2'!H37="","",'Часть 2'!H37)</f>
        <v/>
      </c>
      <c r="AC32" s="105" t="str">
        <f>IF('Часть 2'!I37="","",'Часть 2'!I37)</f>
        <v/>
      </c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229">
        <f t="shared" si="5"/>
        <v>0</v>
      </c>
      <c r="AS32" s="229" t="str">
        <f>IF(DO32&gt;0,"_",IF(LEN(C32)&gt;0,IF(AR32&gt;=служ!$D$35,5,IF(AR32&gt;=служ!$C$35,4,IF(AR32&gt;=служ!$B$35,3,2))),""))</f>
        <v/>
      </c>
      <c r="AT32" s="230" t="str">
        <f>IF(LEN(C32)&gt;0,AR32/служ!$M$9,"")</f>
        <v/>
      </c>
      <c r="AU32" s="93">
        <f>Список!C34</f>
        <v>0</v>
      </c>
      <c r="AV32" s="93">
        <f>Список!D34</f>
        <v>0</v>
      </c>
      <c r="AW32" s="93" t="str">
        <f>IF(LEN(C32)&gt;0,IF(AR32&gt;=служ!$D$35,5,IF(AR32&gt;=служ!$C$35,4,IF(AR32&gt;=служ!$B$35,3,2))),"")</f>
        <v/>
      </c>
      <c r="AX32" s="93">
        <f>'Часть 1'!D35</f>
        <v>0</v>
      </c>
      <c r="AY32" s="93">
        <f>'Часть 1'!F35</f>
        <v>0</v>
      </c>
      <c r="AZ32" s="93">
        <f>'Часть 1'!G35</f>
        <v>0</v>
      </c>
      <c r="BA32" s="93">
        <f>'Часть 1'!I35</f>
        <v>0</v>
      </c>
      <c r="BB32" s="93">
        <f>'Часть 1'!J35</f>
        <v>0</v>
      </c>
      <c r="BC32" s="93">
        <f>'Часть 1'!L35</f>
        <v>0</v>
      </c>
      <c r="BD32" s="93">
        <f>'Часть 1'!M35</f>
        <v>0</v>
      </c>
      <c r="BE32" s="93">
        <f>'Часть 1'!O35</f>
        <v>0</v>
      </c>
      <c r="BF32" s="93">
        <f>'Часть 1'!P35</f>
        <v>0</v>
      </c>
      <c r="BG32" s="93">
        <f>'Часть 1'!R35</f>
        <v>0</v>
      </c>
      <c r="BH32" s="93">
        <f>'Часть 1'!S35</f>
        <v>0</v>
      </c>
      <c r="BI32" s="93">
        <f>'Часть 1'!U35</f>
        <v>0</v>
      </c>
      <c r="BJ32" s="93">
        <f>'Часть 1'!V35</f>
        <v>0</v>
      </c>
      <c r="BK32" s="93">
        <f>'Часть 1'!X35</f>
        <v>0</v>
      </c>
      <c r="BL32" s="93">
        <f>'Часть 1'!Y35</f>
        <v>0</v>
      </c>
      <c r="BM32" s="93">
        <f>'Часть 1'!AA35</f>
        <v>0</v>
      </c>
      <c r="BN32" s="93">
        <f>'Часть 1'!AB35</f>
        <v>0</v>
      </c>
      <c r="BO32" s="93">
        <f>'Часть 1'!AD35</f>
        <v>0</v>
      </c>
      <c r="BP32" s="93">
        <f>'Часть 1'!AE35</f>
        <v>0</v>
      </c>
      <c r="BQ32" s="93">
        <f>'Часть 1'!AG35</f>
        <v>0</v>
      </c>
      <c r="BR32" s="93">
        <f>'Часть 1'!AH35</f>
        <v>0</v>
      </c>
      <c r="BS32" s="93">
        <f>'Часть 1'!AJ35</f>
        <v>0</v>
      </c>
      <c r="BT32" s="93">
        <f>'Часть 1'!AK35</f>
        <v>0</v>
      </c>
      <c r="BU32" s="93">
        <f>'Часть 1'!AM35</f>
        <v>0</v>
      </c>
      <c r="BV32" s="93">
        <f>'Часть 1'!AN35</f>
        <v>0</v>
      </c>
      <c r="BW32" s="93">
        <f>'Часть 1'!AP35</f>
        <v>0</v>
      </c>
      <c r="BX32" s="93">
        <f>'Часть 1'!AQ35</f>
        <v>0</v>
      </c>
      <c r="BY32" s="93">
        <f>'Часть 1'!AS35</f>
        <v>0</v>
      </c>
      <c r="BZ32" s="93">
        <f>'Часть 1'!AT35</f>
        <v>0</v>
      </c>
      <c r="CA32" s="93">
        <f>'Часть 1'!AV35</f>
        <v>0</v>
      </c>
      <c r="CB32" s="93">
        <f>'Часть 1'!AW35</f>
        <v>0</v>
      </c>
      <c r="CC32" s="93">
        <f>'Часть 1'!AY35</f>
        <v>0</v>
      </c>
      <c r="CD32" s="93">
        <f>'Часть 1'!AZ35</f>
        <v>0</v>
      </c>
      <c r="CE32" s="93">
        <f>'Часть 1'!BB35</f>
        <v>0</v>
      </c>
      <c r="CF32" s="93">
        <f>'Часть 1'!BC35</f>
        <v>0</v>
      </c>
      <c r="CG32" s="93">
        <f>'Часть 1'!BE35</f>
        <v>0</v>
      </c>
      <c r="CH32" s="93">
        <f>'Часть 1'!BF35</f>
        <v>0</v>
      </c>
      <c r="CI32" s="93">
        <f>'Часть 1'!BH35</f>
        <v>0</v>
      </c>
      <c r="CJ32" s="93">
        <f>'Часть 1'!BI35</f>
        <v>0</v>
      </c>
      <c r="CK32" s="93">
        <f>'Часть 1'!BK35</f>
        <v>0</v>
      </c>
      <c r="CL32" s="93">
        <f>'Часть 2'!D37</f>
        <v>0</v>
      </c>
      <c r="CM32" s="93">
        <f>'Часть 2'!E37</f>
        <v>0</v>
      </c>
      <c r="CN32" s="93">
        <f>'Часть 2'!F37</f>
        <v>0</v>
      </c>
      <c r="CO32" s="93">
        <f>'Часть 2'!G37</f>
        <v>0</v>
      </c>
      <c r="CP32" s="93">
        <f>'Часть 2'!H37</f>
        <v>0</v>
      </c>
      <c r="CQ32" s="93">
        <f>'Часть 2'!I37</f>
        <v>0</v>
      </c>
      <c r="CR32" s="93">
        <f>'Часть 2'!J37</f>
        <v>0</v>
      </c>
      <c r="CS32" s="93">
        <f>'Часть 2'!K37</f>
        <v>0</v>
      </c>
      <c r="CT32" s="93">
        <f>'Часть 2'!L37</f>
        <v>0</v>
      </c>
      <c r="CU32" s="93">
        <f>'Часть 2'!M37</f>
        <v>0</v>
      </c>
      <c r="CV32" s="93">
        <f>'Часть 2'!N37</f>
        <v>0</v>
      </c>
      <c r="CW32" s="93">
        <f>'Часть 2'!O37</f>
        <v>0</v>
      </c>
      <c r="CX32" s="93">
        <f>'Часть 2'!P37</f>
        <v>0</v>
      </c>
      <c r="CY32" s="93">
        <f>'Часть 2'!Q37</f>
        <v>0</v>
      </c>
      <c r="CZ32" s="93">
        <f>'Часть 2'!R37</f>
        <v>0</v>
      </c>
      <c r="DA32" s="93">
        <f>'Часть 2'!S37</f>
        <v>0</v>
      </c>
      <c r="DB32" s="93">
        <f>'Часть 2'!T37</f>
        <v>0</v>
      </c>
      <c r="DC32" s="93">
        <f>'Часть 2'!U37</f>
        <v>0</v>
      </c>
      <c r="DD32" s="93">
        <f>'Часть 2'!V37</f>
        <v>0</v>
      </c>
      <c r="DE32" s="93">
        <f>'Часть 2'!W37</f>
        <v>0</v>
      </c>
      <c r="DH32" s="93" t="str">
        <f t="shared" si="6"/>
        <v>7в</v>
      </c>
      <c r="DI32" s="107" t="str">
        <f t="shared" si="7"/>
        <v>v1.1</v>
      </c>
      <c r="DJ32" s="93">
        <f t="shared" si="8"/>
        <v>0</v>
      </c>
      <c r="DK32" s="93">
        <f t="shared" si="9"/>
        <v>0</v>
      </c>
      <c r="DL32" s="93">
        <f t="shared" si="10"/>
        <v>0</v>
      </c>
      <c r="DM32" s="93">
        <f t="shared" si="11"/>
        <v>0</v>
      </c>
      <c r="DN32" s="93">
        <f t="shared" si="12"/>
        <v>0</v>
      </c>
      <c r="DO32" s="93">
        <f t="shared" si="3"/>
        <v>0</v>
      </c>
      <c r="DP32" s="93" t="str">
        <f>IF(DO32&gt;0,"_",IF(LEN(C32)&gt;0,IF(AND(DY32=1,DM32&gt;=служ!$D$41),5,IF(AND(DY32=1,DM32&gt;=служ!$C$41),4,IF(AND(DY32=1,DM32&gt;=служ!$B$41),3,2))),""))</f>
        <v/>
      </c>
      <c r="DQ32" s="93" t="str">
        <f>IF(DO32&gt;0,"_",IF(LEN(C32)&gt;0,IF(AND(DY32=1,DN32&gt;=служ!$D$42),5,IF(AND(DY32=1,DN32&gt;=служ!$C$42),4,IF(AND(DY32=1,DN32&gt;=служ!$B$42),3,2))),""))</f>
        <v/>
      </c>
      <c r="DR32" s="93" t="str">
        <f>IF(LEN(C32)&gt;0,IF(AND(DY32=1,DM32&gt;=служ!$D$41),5,IF(AND(DY32=1,DM32&gt;=служ!$C$41),4,IF(AND(DY32=1,DM32&gt;=служ!$B$41),3,2))),"")</f>
        <v/>
      </c>
      <c r="DS32" s="93" t="str">
        <f>IF(LEN(C32)&gt;0,IF(AND(DY32=1,DN32&gt;=служ!$D$42),5,IF(AND(DY32=1,DN32&gt;=служ!$C$42),4,IF(AND(DY32=1,DN32&gt;=служ!$B$42),3,2))),"")</f>
        <v/>
      </c>
      <c r="DT32" s="227" t="str">
        <f>IF(LEN(C32)&gt;0,DM32/служ!$G$41,"")</f>
        <v/>
      </c>
      <c r="DU32" s="227" t="str">
        <f>IF(LEN(C32)&gt;0,DN32/служ!$G$42,"")</f>
        <v/>
      </c>
      <c r="DV32" s="227" t="str">
        <f>IF(LEN(C32)&gt;0,DJ32/служ!$E$41,"")</f>
        <v/>
      </c>
      <c r="DW32" s="227" t="str">
        <f>IF(LEN(C32)&gt;0,DK32/служ!$E$42,"")</f>
        <v/>
      </c>
      <c r="DX32" s="227" t="str">
        <f>IF(LEN(C32)&gt;0,DL32/служ!$E$43,"")</f>
        <v/>
      </c>
      <c r="DY32" s="93">
        <f>IF(AND(DJ32&gt;=служ!$F$41,DK32&gt;=служ!$F$42,DL32&gt;=служ!$F$43),1,0)</f>
        <v>0</v>
      </c>
    </row>
    <row r="33" spans="1:129" ht="15.75" hidden="1" customHeight="1" x14ac:dyDescent="0.2">
      <c r="A33" s="93">
        <f t="shared" si="4"/>
        <v>0</v>
      </c>
      <c r="B33" s="259">
        <v>30</v>
      </c>
      <c r="C33" s="102" t="str">
        <f>IF(ISBLANK(Список!B35),"",IF(Список!K35=0,"","_"))</f>
        <v/>
      </c>
      <c r="D33" s="105" t="str">
        <f>IF(K!C82&lt;&gt;"#",IF('Часть 1'!D36="@","@",IF('Часть 1'!D36="нет","нет",IF(K!C82=0,0,1))),"")</f>
        <v/>
      </c>
      <c r="E33" s="105" t="str">
        <f>IF(K!F82&lt;&gt;"#",IF('Часть 1'!G36="@","@",IF('Часть 1'!G36="нет","нет",IF(K!F82=0,0,1))),"")</f>
        <v/>
      </c>
      <c r="F33" s="105" t="str">
        <f>IF(K!I82&lt;&gt;"#",IF('Часть 1'!J36="@","@",IF('Часть 1'!J36="нет","нет",IF(K!I82=0,0,1))),"")</f>
        <v/>
      </c>
      <c r="G33" s="105" t="str">
        <f>IF(K!L82&lt;&gt;"#",IF('Часть 1'!M36="@","@",IF('Часть 1'!M36="нет","нет",IF(K!L82=0,0,1))),"")</f>
        <v/>
      </c>
      <c r="H33" s="105" t="str">
        <f>IF(K!O82&lt;&gt;"#",IF('Часть 1'!P36="@","@",IF('Часть 1'!P36="нет","нет",IF(K!O82=0,0,1))),"")</f>
        <v/>
      </c>
      <c r="I33" s="105" t="str">
        <f>IF(K!R82&lt;&gt;"#",IF('Часть 1'!S36="@","@",IF('Часть 1'!S36="нет","нет",IF(K!R82=0,0,1))),"")</f>
        <v/>
      </c>
      <c r="J33" s="105" t="str">
        <f>IF(K!U82&lt;&gt;"#",IF('Часть 1'!V36="@","@",IF('Часть 1'!V36="нет","нет",IF(K!U82=0,0,1))),"")</f>
        <v/>
      </c>
      <c r="K33" s="105" t="str">
        <f>IF(K!X82&lt;&gt;"#",IF('Часть 1'!Y36="@","@",IF('Часть 1'!Y36="нет","нет",IF(K!X82=0,0,1))),"")</f>
        <v/>
      </c>
      <c r="L33" s="105" t="str">
        <f>IF(K!AA82&lt;&gt;"#",IF('Часть 1'!AB36="@","@",IF('Часть 1'!AB36="нет","нет",IF(K!AA82=0,0,1))),"")</f>
        <v/>
      </c>
      <c r="M33" s="105" t="str">
        <f>IF(K!AD82&lt;&gt;"#",IF('Часть 1'!AE36="@","@",IF('Часть 1'!AE36="нет","нет",IF(K!AD82=0,0,1))),"")</f>
        <v/>
      </c>
      <c r="N33" s="105" t="str">
        <f>IF(K!AG82&lt;&gt;"#",IF('Часть 1'!AH36="@","@",IF('Часть 1'!AH36="нет","нет",IF(K!AG82=0,0,1))),"")</f>
        <v/>
      </c>
      <c r="O33" s="105" t="str">
        <f>IF(K!AJ82&lt;&gt;"#",IF('Часть 1'!AK36="@","@",IF('Часть 1'!AK36="нет","нет",IF(K!AJ82=0,0,1))),"")</f>
        <v/>
      </c>
      <c r="P33" s="105" t="str">
        <f>IF(K!AM82&lt;&gt;"#",IF('Часть 1'!AN36="@","@",IF('Часть 1'!AN36="нет","нет",IF(K!AM82=0,0,1))),"")</f>
        <v/>
      </c>
      <c r="Q33" s="105" t="str">
        <f>IF(K!AP82&lt;&gt;"#",IF('Часть 1'!AQ36="@","@",IF('Часть 1'!AQ36="нет","нет",IF(K!AP82=0,0,1))),"")</f>
        <v/>
      </c>
      <c r="R33" s="105" t="str">
        <f>IF(K!AS82&lt;&gt;"#",IF('Часть 1'!AT36="@","@",IF('Часть 1'!AT36="нет","нет",IF(K!AS82=0,0,1))),"")</f>
        <v/>
      </c>
      <c r="S33" s="105" t="str">
        <f>IF(K!AV82&lt;&gt;"#",IF('Часть 1'!AW36="@","@",IF('Часть 1'!AW36="нет","нет",IF(K!AV82=0,0,1))),"")</f>
        <v/>
      </c>
      <c r="T33" s="105" t="str">
        <f>IF(K!AY82&lt;&gt;"#",IF('Часть 1'!AZ36="@","@",IF('Часть 1'!AZ36="нет","нет",IF(K!AY82=0,0,1))),"")</f>
        <v/>
      </c>
      <c r="U33" s="105" t="str">
        <f>IF(K!BB82&lt;&gt;"#",IF('Часть 1'!BC36="@","@",IF('Часть 1'!BC36="нет","нет",IF(K!BB82=0,0,1))),"")</f>
        <v/>
      </c>
      <c r="V33" s="105" t="str">
        <f>IF(K!BE82&lt;&gt;"#",IF('Часть 1'!BF36="@","@",IF('Часть 1'!BF36="нет","нет",IF(K!BE82=0,0,1))),"")</f>
        <v/>
      </c>
      <c r="W33" s="105" t="str">
        <f>IF(K!BH82&lt;&gt;"#",IF('Часть 1'!BI36="@","@",IF('Часть 1'!BI36="нет","нет",IF(K!BH82=0,0,1))),"")</f>
        <v/>
      </c>
      <c r="X33" s="105" t="str">
        <f>IF('Часть 2'!D38="","",'Часть 2'!D38)</f>
        <v/>
      </c>
      <c r="Y33" s="105" t="str">
        <f>IF('Часть 2'!E38="","",'Часть 2'!E38)</f>
        <v/>
      </c>
      <c r="Z33" s="105" t="str">
        <f>IF('Часть 2'!F38="","",'Часть 2'!F38)</f>
        <v/>
      </c>
      <c r="AA33" s="105" t="str">
        <f>IF('Часть 2'!G38="","",'Часть 2'!G38)</f>
        <v/>
      </c>
      <c r="AB33" s="105" t="str">
        <f>IF('Часть 2'!H38="","",'Часть 2'!H38)</f>
        <v/>
      </c>
      <c r="AC33" s="105" t="str">
        <f>IF('Часть 2'!I38="","",'Часть 2'!I38)</f>
        <v/>
      </c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229">
        <f t="shared" si="5"/>
        <v>0</v>
      </c>
      <c r="AS33" s="229" t="str">
        <f>IF(DO33&gt;0,"_",IF(LEN(C33)&gt;0,IF(AR33&gt;=служ!$D$35,5,IF(AR33&gt;=служ!$C$35,4,IF(AR33&gt;=служ!$B$35,3,2))),""))</f>
        <v/>
      </c>
      <c r="AT33" s="230" t="str">
        <f>IF(LEN(C33)&gt;0,AR33/служ!$M$9,"")</f>
        <v/>
      </c>
      <c r="AU33" s="93">
        <f>Список!C35</f>
        <v>0</v>
      </c>
      <c r="AV33" s="93">
        <f>Список!D35</f>
        <v>0</v>
      </c>
      <c r="AW33" s="93" t="str">
        <f>IF(LEN(C33)&gt;0,IF(AR33&gt;=служ!$D$35,5,IF(AR33&gt;=служ!$C$35,4,IF(AR33&gt;=служ!$B$35,3,2))),"")</f>
        <v/>
      </c>
      <c r="AX33" s="93">
        <f>'Часть 1'!D36</f>
        <v>0</v>
      </c>
      <c r="AY33" s="93">
        <f>'Часть 1'!F36</f>
        <v>0</v>
      </c>
      <c r="AZ33" s="93">
        <f>'Часть 1'!G36</f>
        <v>0</v>
      </c>
      <c r="BA33" s="93">
        <f>'Часть 1'!I36</f>
        <v>0</v>
      </c>
      <c r="BB33" s="93">
        <f>'Часть 1'!J36</f>
        <v>0</v>
      </c>
      <c r="BC33" s="93">
        <f>'Часть 1'!L36</f>
        <v>0</v>
      </c>
      <c r="BD33" s="93">
        <f>'Часть 1'!M36</f>
        <v>0</v>
      </c>
      <c r="BE33" s="93">
        <f>'Часть 1'!O36</f>
        <v>0</v>
      </c>
      <c r="BF33" s="93">
        <f>'Часть 1'!P36</f>
        <v>0</v>
      </c>
      <c r="BG33" s="93">
        <f>'Часть 1'!R36</f>
        <v>0</v>
      </c>
      <c r="BH33" s="93">
        <f>'Часть 1'!S36</f>
        <v>0</v>
      </c>
      <c r="BI33" s="93">
        <f>'Часть 1'!U36</f>
        <v>0</v>
      </c>
      <c r="BJ33" s="93">
        <f>'Часть 1'!V36</f>
        <v>0</v>
      </c>
      <c r="BK33" s="93">
        <f>'Часть 1'!X36</f>
        <v>0</v>
      </c>
      <c r="BL33" s="93">
        <f>'Часть 1'!Y36</f>
        <v>0</v>
      </c>
      <c r="BM33" s="93">
        <f>'Часть 1'!AA36</f>
        <v>0</v>
      </c>
      <c r="BN33" s="93">
        <f>'Часть 1'!AB36</f>
        <v>0</v>
      </c>
      <c r="BO33" s="93">
        <f>'Часть 1'!AD36</f>
        <v>0</v>
      </c>
      <c r="BP33" s="93">
        <f>'Часть 1'!AE36</f>
        <v>0</v>
      </c>
      <c r="BQ33" s="93">
        <f>'Часть 1'!AG36</f>
        <v>0</v>
      </c>
      <c r="BR33" s="93">
        <f>'Часть 1'!AH36</f>
        <v>0</v>
      </c>
      <c r="BS33" s="93">
        <f>'Часть 1'!AJ36</f>
        <v>0</v>
      </c>
      <c r="BT33" s="93">
        <f>'Часть 1'!AK36</f>
        <v>0</v>
      </c>
      <c r="BU33" s="93">
        <f>'Часть 1'!AM36</f>
        <v>0</v>
      </c>
      <c r="BV33" s="93">
        <f>'Часть 1'!AN36</f>
        <v>0</v>
      </c>
      <c r="BW33" s="93">
        <f>'Часть 1'!AP36</f>
        <v>0</v>
      </c>
      <c r="BX33" s="93">
        <f>'Часть 1'!AQ36</f>
        <v>0</v>
      </c>
      <c r="BY33" s="93">
        <f>'Часть 1'!AS36</f>
        <v>0</v>
      </c>
      <c r="BZ33" s="93">
        <f>'Часть 1'!AT36</f>
        <v>0</v>
      </c>
      <c r="CA33" s="93">
        <f>'Часть 1'!AV36</f>
        <v>0</v>
      </c>
      <c r="CB33" s="93">
        <f>'Часть 1'!AW36</f>
        <v>0</v>
      </c>
      <c r="CC33" s="93">
        <f>'Часть 1'!AY36</f>
        <v>0</v>
      </c>
      <c r="CD33" s="93">
        <f>'Часть 1'!AZ36</f>
        <v>0</v>
      </c>
      <c r="CE33" s="93">
        <f>'Часть 1'!BB36</f>
        <v>0</v>
      </c>
      <c r="CF33" s="93">
        <f>'Часть 1'!BC36</f>
        <v>0</v>
      </c>
      <c r="CG33" s="93">
        <f>'Часть 1'!BE36</f>
        <v>0</v>
      </c>
      <c r="CH33" s="93">
        <f>'Часть 1'!BF36</f>
        <v>0</v>
      </c>
      <c r="CI33" s="93">
        <f>'Часть 1'!BH36</f>
        <v>0</v>
      </c>
      <c r="CJ33" s="93">
        <f>'Часть 1'!BI36</f>
        <v>0</v>
      </c>
      <c r="CK33" s="93">
        <f>'Часть 1'!BK36</f>
        <v>0</v>
      </c>
      <c r="CL33" s="93">
        <f>'Часть 2'!D38</f>
        <v>0</v>
      </c>
      <c r="CM33" s="93">
        <f>'Часть 2'!E38</f>
        <v>0</v>
      </c>
      <c r="CN33" s="93">
        <f>'Часть 2'!F38</f>
        <v>0</v>
      </c>
      <c r="CO33" s="93">
        <f>'Часть 2'!G38</f>
        <v>0</v>
      </c>
      <c r="CP33" s="93">
        <f>'Часть 2'!H38</f>
        <v>0</v>
      </c>
      <c r="CQ33" s="93">
        <f>'Часть 2'!I38</f>
        <v>0</v>
      </c>
      <c r="CR33" s="93">
        <f>'Часть 2'!J38</f>
        <v>0</v>
      </c>
      <c r="CS33" s="93">
        <f>'Часть 2'!K38</f>
        <v>0</v>
      </c>
      <c r="CT33" s="93">
        <f>'Часть 2'!L38</f>
        <v>0</v>
      </c>
      <c r="CU33" s="93">
        <f>'Часть 2'!M38</f>
        <v>0</v>
      </c>
      <c r="CV33" s="93">
        <f>'Часть 2'!N38</f>
        <v>0</v>
      </c>
      <c r="CW33" s="93">
        <f>'Часть 2'!O38</f>
        <v>0</v>
      </c>
      <c r="CX33" s="93">
        <f>'Часть 2'!P38</f>
        <v>0</v>
      </c>
      <c r="CY33" s="93">
        <f>'Часть 2'!Q38</f>
        <v>0</v>
      </c>
      <c r="CZ33" s="93">
        <f>'Часть 2'!R38</f>
        <v>0</v>
      </c>
      <c r="DA33" s="93">
        <f>'Часть 2'!S38</f>
        <v>0</v>
      </c>
      <c r="DB33" s="93">
        <f>'Часть 2'!T38</f>
        <v>0</v>
      </c>
      <c r="DC33" s="93">
        <f>'Часть 2'!U38</f>
        <v>0</v>
      </c>
      <c r="DD33" s="93">
        <f>'Часть 2'!V38</f>
        <v>0</v>
      </c>
      <c r="DE33" s="93">
        <f>'Часть 2'!W38</f>
        <v>0</v>
      </c>
      <c r="DH33" s="93" t="str">
        <f t="shared" si="6"/>
        <v>7в</v>
      </c>
      <c r="DI33" s="107" t="str">
        <f t="shared" si="7"/>
        <v>v1.1</v>
      </c>
      <c r="DJ33" s="93">
        <f t="shared" si="8"/>
        <v>0</v>
      </c>
      <c r="DK33" s="93">
        <f t="shared" si="9"/>
        <v>0</v>
      </c>
      <c r="DL33" s="93">
        <f t="shared" si="10"/>
        <v>0</v>
      </c>
      <c r="DM33" s="93">
        <f t="shared" si="11"/>
        <v>0</v>
      </c>
      <c r="DN33" s="93">
        <f t="shared" si="12"/>
        <v>0</v>
      </c>
      <c r="DO33" s="93">
        <f t="shared" si="3"/>
        <v>0</v>
      </c>
      <c r="DP33" s="93" t="str">
        <f>IF(DO33&gt;0,"_",IF(LEN(C33)&gt;0,IF(AND(DY33=1,DM33&gt;=служ!$D$41),5,IF(AND(DY33=1,DM33&gt;=служ!$C$41),4,IF(AND(DY33=1,DM33&gt;=служ!$B$41),3,2))),""))</f>
        <v/>
      </c>
      <c r="DQ33" s="93" t="str">
        <f>IF(DO33&gt;0,"_",IF(LEN(C33)&gt;0,IF(AND(DY33=1,DN33&gt;=служ!$D$42),5,IF(AND(DY33=1,DN33&gt;=служ!$C$42),4,IF(AND(DY33=1,DN33&gt;=служ!$B$42),3,2))),""))</f>
        <v/>
      </c>
      <c r="DR33" s="93" t="str">
        <f>IF(LEN(C33)&gt;0,IF(AND(DY33=1,DM33&gt;=служ!$D$41),5,IF(AND(DY33=1,DM33&gt;=служ!$C$41),4,IF(AND(DY33=1,DM33&gt;=служ!$B$41),3,2))),"")</f>
        <v/>
      </c>
      <c r="DS33" s="93" t="str">
        <f>IF(LEN(C33)&gt;0,IF(AND(DY33=1,DN33&gt;=служ!$D$42),5,IF(AND(DY33=1,DN33&gt;=служ!$C$42),4,IF(AND(DY33=1,DN33&gt;=служ!$B$42),3,2))),"")</f>
        <v/>
      </c>
      <c r="DT33" s="227" t="str">
        <f>IF(LEN(C33)&gt;0,DM33/служ!$G$41,"")</f>
        <v/>
      </c>
      <c r="DU33" s="227" t="str">
        <f>IF(LEN(C33)&gt;0,DN33/служ!$G$42,"")</f>
        <v/>
      </c>
      <c r="DV33" s="227" t="str">
        <f>IF(LEN(C33)&gt;0,DJ33/служ!$E$41,"")</f>
        <v/>
      </c>
      <c r="DW33" s="227" t="str">
        <f>IF(LEN(C33)&gt;0,DK33/служ!$E$42,"")</f>
        <v/>
      </c>
      <c r="DX33" s="227" t="str">
        <f>IF(LEN(C33)&gt;0,DL33/служ!$E$43,"")</f>
        <v/>
      </c>
      <c r="DY33" s="93">
        <f>IF(AND(DJ33&gt;=служ!$F$41,DK33&gt;=служ!$F$42,DL33&gt;=служ!$F$43),1,0)</f>
        <v>0</v>
      </c>
    </row>
    <row r="34" spans="1:129" ht="15.75" hidden="1" customHeight="1" x14ac:dyDescent="0.2">
      <c r="A34" s="93">
        <f t="shared" si="4"/>
        <v>0</v>
      </c>
      <c r="B34" s="259">
        <v>31</v>
      </c>
      <c r="C34" s="102" t="str">
        <f>IF(ISBLANK(Список!B36),"",IF(Список!K36=0,"","_"))</f>
        <v/>
      </c>
      <c r="D34" s="105" t="str">
        <f>IF(K!C83&lt;&gt;"#",IF('Часть 1'!D37="@","@",IF('Часть 1'!D37="нет","нет",IF(K!C83=0,0,1))),"")</f>
        <v/>
      </c>
      <c r="E34" s="105" t="str">
        <f>IF(K!F83&lt;&gt;"#",IF('Часть 1'!G37="@","@",IF('Часть 1'!G37="нет","нет",IF(K!F83=0,0,1))),"")</f>
        <v/>
      </c>
      <c r="F34" s="105" t="str">
        <f>IF(K!I83&lt;&gt;"#",IF('Часть 1'!J37="@","@",IF('Часть 1'!J37="нет","нет",IF(K!I83=0,0,1))),"")</f>
        <v/>
      </c>
      <c r="G34" s="105" t="str">
        <f>IF(K!L83&lt;&gt;"#",IF('Часть 1'!M37="@","@",IF('Часть 1'!M37="нет","нет",IF(K!L83=0,0,1))),"")</f>
        <v/>
      </c>
      <c r="H34" s="105" t="str">
        <f>IF(K!O83&lt;&gt;"#",IF('Часть 1'!P37="@","@",IF('Часть 1'!P37="нет","нет",IF(K!O83=0,0,1))),"")</f>
        <v/>
      </c>
      <c r="I34" s="105" t="str">
        <f>IF(K!R83&lt;&gt;"#",IF('Часть 1'!S37="@","@",IF('Часть 1'!S37="нет","нет",IF(K!R83=0,0,1))),"")</f>
        <v/>
      </c>
      <c r="J34" s="105" t="str">
        <f>IF(K!U83&lt;&gt;"#",IF('Часть 1'!V37="@","@",IF('Часть 1'!V37="нет","нет",IF(K!U83=0,0,1))),"")</f>
        <v/>
      </c>
      <c r="K34" s="105" t="str">
        <f>IF(K!X83&lt;&gt;"#",IF('Часть 1'!Y37="@","@",IF('Часть 1'!Y37="нет","нет",IF(K!X83=0,0,1))),"")</f>
        <v/>
      </c>
      <c r="L34" s="105" t="str">
        <f>IF(K!AA83&lt;&gt;"#",IF('Часть 1'!AB37="@","@",IF('Часть 1'!AB37="нет","нет",IF(K!AA83=0,0,1))),"")</f>
        <v/>
      </c>
      <c r="M34" s="105" t="str">
        <f>IF(K!AD83&lt;&gt;"#",IF('Часть 1'!AE37="@","@",IF('Часть 1'!AE37="нет","нет",IF(K!AD83=0,0,1))),"")</f>
        <v/>
      </c>
      <c r="N34" s="105" t="str">
        <f>IF(K!AG83&lt;&gt;"#",IF('Часть 1'!AH37="@","@",IF('Часть 1'!AH37="нет","нет",IF(K!AG83=0,0,1))),"")</f>
        <v/>
      </c>
      <c r="O34" s="105" t="str">
        <f>IF(K!AJ83&lt;&gt;"#",IF('Часть 1'!AK37="@","@",IF('Часть 1'!AK37="нет","нет",IF(K!AJ83=0,0,1))),"")</f>
        <v/>
      </c>
      <c r="P34" s="105" t="str">
        <f>IF(K!AM83&lt;&gt;"#",IF('Часть 1'!AN37="@","@",IF('Часть 1'!AN37="нет","нет",IF(K!AM83=0,0,1))),"")</f>
        <v/>
      </c>
      <c r="Q34" s="105" t="str">
        <f>IF(K!AP83&lt;&gt;"#",IF('Часть 1'!AQ37="@","@",IF('Часть 1'!AQ37="нет","нет",IF(K!AP83=0,0,1))),"")</f>
        <v/>
      </c>
      <c r="R34" s="105" t="str">
        <f>IF(K!AS83&lt;&gt;"#",IF('Часть 1'!AT37="@","@",IF('Часть 1'!AT37="нет","нет",IF(K!AS83=0,0,1))),"")</f>
        <v/>
      </c>
      <c r="S34" s="105" t="str">
        <f>IF(K!AV83&lt;&gt;"#",IF('Часть 1'!AW37="@","@",IF('Часть 1'!AW37="нет","нет",IF(K!AV83=0,0,1))),"")</f>
        <v/>
      </c>
      <c r="T34" s="105" t="str">
        <f>IF(K!AY83&lt;&gt;"#",IF('Часть 1'!AZ37="@","@",IF('Часть 1'!AZ37="нет","нет",IF(K!AY83=0,0,1))),"")</f>
        <v/>
      </c>
      <c r="U34" s="105" t="str">
        <f>IF(K!BB83&lt;&gt;"#",IF('Часть 1'!BC37="@","@",IF('Часть 1'!BC37="нет","нет",IF(K!BB83=0,0,1))),"")</f>
        <v/>
      </c>
      <c r="V34" s="105" t="str">
        <f>IF(K!BE83&lt;&gt;"#",IF('Часть 1'!BF37="@","@",IF('Часть 1'!BF37="нет","нет",IF(K!BE83=0,0,1))),"")</f>
        <v/>
      </c>
      <c r="W34" s="105" t="str">
        <f>IF(K!BH83&lt;&gt;"#",IF('Часть 1'!BI37="@","@",IF('Часть 1'!BI37="нет","нет",IF(K!BH83=0,0,1))),"")</f>
        <v/>
      </c>
      <c r="X34" s="105" t="str">
        <f>IF('Часть 2'!D39="","",'Часть 2'!D39)</f>
        <v/>
      </c>
      <c r="Y34" s="105" t="str">
        <f>IF('Часть 2'!E39="","",'Часть 2'!E39)</f>
        <v/>
      </c>
      <c r="Z34" s="105" t="str">
        <f>IF('Часть 2'!F39="","",'Часть 2'!F39)</f>
        <v/>
      </c>
      <c r="AA34" s="105" t="str">
        <f>IF('Часть 2'!G39="","",'Часть 2'!G39)</f>
        <v/>
      </c>
      <c r="AB34" s="105" t="str">
        <f>IF('Часть 2'!H39="","",'Часть 2'!H39)</f>
        <v/>
      </c>
      <c r="AC34" s="105" t="str">
        <f>IF('Часть 2'!I39="","",'Часть 2'!I39)</f>
        <v/>
      </c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229">
        <f t="shared" si="5"/>
        <v>0</v>
      </c>
      <c r="AS34" s="229" t="str">
        <f>IF(DO34&gt;0,"_",IF(LEN(C34)&gt;0,IF(AR34&gt;=служ!$D$35,5,IF(AR34&gt;=служ!$C$35,4,IF(AR34&gt;=служ!$B$35,3,2))),""))</f>
        <v/>
      </c>
      <c r="AT34" s="230" t="str">
        <f>IF(LEN(C34)&gt;0,AR34/служ!$M$9,"")</f>
        <v/>
      </c>
      <c r="AU34" s="93">
        <f>Список!C36</f>
        <v>0</v>
      </c>
      <c r="AV34" s="93">
        <f>Список!D36</f>
        <v>0</v>
      </c>
      <c r="AW34" s="93" t="str">
        <f>IF(LEN(C34)&gt;0,IF(AR34&gt;=служ!$D$35,5,IF(AR34&gt;=служ!$C$35,4,IF(AR34&gt;=служ!$B$35,3,2))),"")</f>
        <v/>
      </c>
      <c r="AX34" s="93">
        <f>'Часть 1'!D37</f>
        <v>0</v>
      </c>
      <c r="AY34" s="93">
        <f>'Часть 1'!F37</f>
        <v>0</v>
      </c>
      <c r="AZ34" s="93">
        <f>'Часть 1'!G37</f>
        <v>0</v>
      </c>
      <c r="BA34" s="93">
        <f>'Часть 1'!I37</f>
        <v>0</v>
      </c>
      <c r="BB34" s="93">
        <f>'Часть 1'!J37</f>
        <v>0</v>
      </c>
      <c r="BC34" s="93">
        <f>'Часть 1'!L37</f>
        <v>0</v>
      </c>
      <c r="BD34" s="93">
        <f>'Часть 1'!M37</f>
        <v>0</v>
      </c>
      <c r="BE34" s="93">
        <f>'Часть 1'!O37</f>
        <v>0</v>
      </c>
      <c r="BF34" s="93">
        <f>'Часть 1'!P37</f>
        <v>0</v>
      </c>
      <c r="BG34" s="93">
        <f>'Часть 1'!R37</f>
        <v>0</v>
      </c>
      <c r="BH34" s="93">
        <f>'Часть 1'!S37</f>
        <v>0</v>
      </c>
      <c r="BI34" s="93">
        <f>'Часть 1'!U37</f>
        <v>0</v>
      </c>
      <c r="BJ34" s="93">
        <f>'Часть 1'!V37</f>
        <v>0</v>
      </c>
      <c r="BK34" s="93">
        <f>'Часть 1'!X37</f>
        <v>0</v>
      </c>
      <c r="BL34" s="93">
        <f>'Часть 1'!Y37</f>
        <v>0</v>
      </c>
      <c r="BM34" s="93">
        <f>'Часть 1'!AA37</f>
        <v>0</v>
      </c>
      <c r="BN34" s="93">
        <f>'Часть 1'!AB37</f>
        <v>0</v>
      </c>
      <c r="BO34" s="93">
        <f>'Часть 1'!AD37</f>
        <v>0</v>
      </c>
      <c r="BP34" s="93">
        <f>'Часть 1'!AE37</f>
        <v>0</v>
      </c>
      <c r="BQ34" s="93">
        <f>'Часть 1'!AG37</f>
        <v>0</v>
      </c>
      <c r="BR34" s="93">
        <f>'Часть 1'!AH37</f>
        <v>0</v>
      </c>
      <c r="BS34" s="93">
        <f>'Часть 1'!AJ37</f>
        <v>0</v>
      </c>
      <c r="BT34" s="93">
        <f>'Часть 1'!AK37</f>
        <v>0</v>
      </c>
      <c r="BU34" s="93">
        <f>'Часть 1'!AM37</f>
        <v>0</v>
      </c>
      <c r="BV34" s="93">
        <f>'Часть 1'!AN37</f>
        <v>0</v>
      </c>
      <c r="BW34" s="93">
        <f>'Часть 1'!AP37</f>
        <v>0</v>
      </c>
      <c r="BX34" s="93">
        <f>'Часть 1'!AQ37</f>
        <v>0</v>
      </c>
      <c r="BY34" s="93">
        <f>'Часть 1'!AS37</f>
        <v>0</v>
      </c>
      <c r="BZ34" s="93">
        <f>'Часть 1'!AT37</f>
        <v>0</v>
      </c>
      <c r="CA34" s="93">
        <f>'Часть 1'!AV37</f>
        <v>0</v>
      </c>
      <c r="CB34" s="93">
        <f>'Часть 1'!AW37</f>
        <v>0</v>
      </c>
      <c r="CC34" s="93">
        <f>'Часть 1'!AY37</f>
        <v>0</v>
      </c>
      <c r="CD34" s="93">
        <f>'Часть 1'!AZ37</f>
        <v>0</v>
      </c>
      <c r="CE34" s="93">
        <f>'Часть 1'!BB37</f>
        <v>0</v>
      </c>
      <c r="CF34" s="93">
        <f>'Часть 1'!BC37</f>
        <v>0</v>
      </c>
      <c r="CG34" s="93">
        <f>'Часть 1'!BE37</f>
        <v>0</v>
      </c>
      <c r="CH34" s="93">
        <f>'Часть 1'!BF37</f>
        <v>0</v>
      </c>
      <c r="CI34" s="93">
        <f>'Часть 1'!BH37</f>
        <v>0</v>
      </c>
      <c r="CJ34" s="93">
        <f>'Часть 1'!BI37</f>
        <v>0</v>
      </c>
      <c r="CK34" s="93">
        <f>'Часть 1'!BK37</f>
        <v>0</v>
      </c>
      <c r="CL34" s="93">
        <f>'Часть 2'!D39</f>
        <v>0</v>
      </c>
      <c r="CM34" s="93">
        <f>'Часть 2'!E39</f>
        <v>0</v>
      </c>
      <c r="CN34" s="93">
        <f>'Часть 2'!F39</f>
        <v>0</v>
      </c>
      <c r="CO34" s="93">
        <f>'Часть 2'!G39</f>
        <v>0</v>
      </c>
      <c r="CP34" s="93">
        <f>'Часть 2'!H39</f>
        <v>0</v>
      </c>
      <c r="CQ34" s="93">
        <f>'Часть 2'!I39</f>
        <v>0</v>
      </c>
      <c r="CR34" s="93">
        <f>'Часть 2'!J39</f>
        <v>0</v>
      </c>
      <c r="CS34" s="93">
        <f>'Часть 2'!K39</f>
        <v>0</v>
      </c>
      <c r="CT34" s="93">
        <f>'Часть 2'!L39</f>
        <v>0</v>
      </c>
      <c r="CU34" s="93">
        <f>'Часть 2'!M39</f>
        <v>0</v>
      </c>
      <c r="CV34" s="93">
        <f>'Часть 2'!N39</f>
        <v>0</v>
      </c>
      <c r="CW34" s="93">
        <f>'Часть 2'!O39</f>
        <v>0</v>
      </c>
      <c r="CX34" s="93">
        <f>'Часть 2'!P39</f>
        <v>0</v>
      </c>
      <c r="CY34" s="93">
        <f>'Часть 2'!Q39</f>
        <v>0</v>
      </c>
      <c r="CZ34" s="93">
        <f>'Часть 2'!R39</f>
        <v>0</v>
      </c>
      <c r="DA34" s="93">
        <f>'Часть 2'!S39</f>
        <v>0</v>
      </c>
      <c r="DB34" s="93">
        <f>'Часть 2'!T39</f>
        <v>0</v>
      </c>
      <c r="DC34" s="93">
        <f>'Часть 2'!U39</f>
        <v>0</v>
      </c>
      <c r="DD34" s="93">
        <f>'Часть 2'!V39</f>
        <v>0</v>
      </c>
      <c r="DE34" s="93">
        <f>'Часть 2'!W39</f>
        <v>0</v>
      </c>
      <c r="DH34" s="93" t="str">
        <f t="shared" si="6"/>
        <v>7в</v>
      </c>
      <c r="DI34" s="107" t="str">
        <f t="shared" si="7"/>
        <v>v1.1</v>
      </c>
      <c r="DJ34" s="93">
        <f t="shared" si="8"/>
        <v>0</v>
      </c>
      <c r="DK34" s="93">
        <f t="shared" si="9"/>
        <v>0</v>
      </c>
      <c r="DL34" s="93">
        <f t="shared" si="10"/>
        <v>0</v>
      </c>
      <c r="DM34" s="93">
        <f t="shared" si="11"/>
        <v>0</v>
      </c>
      <c r="DN34" s="93">
        <f t="shared" si="12"/>
        <v>0</v>
      </c>
      <c r="DO34" s="93">
        <f t="shared" si="3"/>
        <v>0</v>
      </c>
      <c r="DP34" s="93" t="str">
        <f>IF(DO34&gt;0,"_",IF(LEN(C34)&gt;0,IF(AND(DY34=1,DM34&gt;=служ!$D$41),5,IF(AND(DY34=1,DM34&gt;=служ!$C$41),4,IF(AND(DY34=1,DM34&gt;=служ!$B$41),3,2))),""))</f>
        <v/>
      </c>
      <c r="DQ34" s="93" t="str">
        <f>IF(DO34&gt;0,"_",IF(LEN(C34)&gt;0,IF(AND(DY34=1,DN34&gt;=служ!$D$42),5,IF(AND(DY34=1,DN34&gt;=служ!$C$42),4,IF(AND(DY34=1,DN34&gt;=служ!$B$42),3,2))),""))</f>
        <v/>
      </c>
      <c r="DR34" s="93" t="str">
        <f>IF(LEN(C34)&gt;0,IF(AND(DY34=1,DM34&gt;=служ!$D$41),5,IF(AND(DY34=1,DM34&gt;=служ!$C$41),4,IF(AND(DY34=1,DM34&gt;=служ!$B$41),3,2))),"")</f>
        <v/>
      </c>
      <c r="DS34" s="93" t="str">
        <f>IF(LEN(C34)&gt;0,IF(AND(DY34=1,DN34&gt;=служ!$D$42),5,IF(AND(DY34=1,DN34&gt;=служ!$C$42),4,IF(AND(DY34=1,DN34&gt;=служ!$B$42),3,2))),"")</f>
        <v/>
      </c>
      <c r="DT34" s="227" t="str">
        <f>IF(LEN(C34)&gt;0,DM34/служ!$G$41,"")</f>
        <v/>
      </c>
      <c r="DU34" s="227" t="str">
        <f>IF(LEN(C34)&gt;0,DN34/служ!$G$42,"")</f>
        <v/>
      </c>
      <c r="DV34" s="227" t="str">
        <f>IF(LEN(C34)&gt;0,DJ34/служ!$E$41,"")</f>
        <v/>
      </c>
      <c r="DW34" s="227" t="str">
        <f>IF(LEN(C34)&gt;0,DK34/служ!$E$42,"")</f>
        <v/>
      </c>
      <c r="DX34" s="227" t="str">
        <f>IF(LEN(C34)&gt;0,DL34/служ!$E$43,"")</f>
        <v/>
      </c>
      <c r="DY34" s="93">
        <f>IF(AND(DJ34&gt;=служ!$F$41,DK34&gt;=служ!$F$42,DL34&gt;=служ!$F$43),1,0)</f>
        <v>0</v>
      </c>
    </row>
    <row r="35" spans="1:129" ht="15.75" hidden="1" customHeight="1" x14ac:dyDescent="0.2">
      <c r="A35" s="93">
        <f t="shared" si="4"/>
        <v>0</v>
      </c>
      <c r="B35" s="259">
        <v>32</v>
      </c>
      <c r="C35" s="102" t="str">
        <f>IF(ISBLANK(Список!B37),"",IF(Список!K37=0,"","_"))</f>
        <v/>
      </c>
      <c r="D35" s="105" t="str">
        <f>IF(K!C84&lt;&gt;"#",IF('Часть 1'!D38="@","@",IF('Часть 1'!D38="нет","нет",IF(K!C84=0,0,1))),"")</f>
        <v/>
      </c>
      <c r="E35" s="105" t="str">
        <f>IF(K!F84&lt;&gt;"#",IF('Часть 1'!G38="@","@",IF('Часть 1'!G38="нет","нет",IF(K!F84=0,0,1))),"")</f>
        <v/>
      </c>
      <c r="F35" s="105" t="str">
        <f>IF(K!I84&lt;&gt;"#",IF('Часть 1'!J38="@","@",IF('Часть 1'!J38="нет","нет",IF(K!I84=0,0,1))),"")</f>
        <v/>
      </c>
      <c r="G35" s="105" t="str">
        <f>IF(K!L84&lt;&gt;"#",IF('Часть 1'!M38="@","@",IF('Часть 1'!M38="нет","нет",IF(K!L84=0,0,1))),"")</f>
        <v/>
      </c>
      <c r="H35" s="105" t="str">
        <f>IF(K!O84&lt;&gt;"#",IF('Часть 1'!P38="@","@",IF('Часть 1'!P38="нет","нет",IF(K!O84=0,0,1))),"")</f>
        <v/>
      </c>
      <c r="I35" s="105" t="str">
        <f>IF(K!R84&lt;&gt;"#",IF('Часть 1'!S38="@","@",IF('Часть 1'!S38="нет","нет",IF(K!R84=0,0,1))),"")</f>
        <v/>
      </c>
      <c r="J35" s="105" t="str">
        <f>IF(K!U84&lt;&gt;"#",IF('Часть 1'!V38="@","@",IF('Часть 1'!V38="нет","нет",IF(K!U84=0,0,1))),"")</f>
        <v/>
      </c>
      <c r="K35" s="105" t="str">
        <f>IF(K!X84&lt;&gt;"#",IF('Часть 1'!Y38="@","@",IF('Часть 1'!Y38="нет","нет",IF(K!X84=0,0,1))),"")</f>
        <v/>
      </c>
      <c r="L35" s="105" t="str">
        <f>IF(K!AA84&lt;&gt;"#",IF('Часть 1'!AB38="@","@",IF('Часть 1'!AB38="нет","нет",IF(K!AA84=0,0,1))),"")</f>
        <v/>
      </c>
      <c r="M35" s="105" t="str">
        <f>IF(K!AD84&lt;&gt;"#",IF('Часть 1'!AE38="@","@",IF('Часть 1'!AE38="нет","нет",IF(K!AD84=0,0,1))),"")</f>
        <v/>
      </c>
      <c r="N35" s="105" t="str">
        <f>IF(K!AG84&lt;&gt;"#",IF('Часть 1'!AH38="@","@",IF('Часть 1'!AH38="нет","нет",IF(K!AG84=0,0,1))),"")</f>
        <v/>
      </c>
      <c r="O35" s="105" t="str">
        <f>IF(K!AJ84&lt;&gt;"#",IF('Часть 1'!AK38="@","@",IF('Часть 1'!AK38="нет","нет",IF(K!AJ84=0,0,1))),"")</f>
        <v/>
      </c>
      <c r="P35" s="105" t="str">
        <f>IF(K!AM84&lt;&gt;"#",IF('Часть 1'!AN38="@","@",IF('Часть 1'!AN38="нет","нет",IF(K!AM84=0,0,1))),"")</f>
        <v/>
      </c>
      <c r="Q35" s="105" t="str">
        <f>IF(K!AP84&lt;&gt;"#",IF('Часть 1'!AQ38="@","@",IF('Часть 1'!AQ38="нет","нет",IF(K!AP84=0,0,1))),"")</f>
        <v/>
      </c>
      <c r="R35" s="105" t="str">
        <f>IF(K!AS84&lt;&gt;"#",IF('Часть 1'!AT38="@","@",IF('Часть 1'!AT38="нет","нет",IF(K!AS84=0,0,1))),"")</f>
        <v/>
      </c>
      <c r="S35" s="105" t="str">
        <f>IF(K!AV84&lt;&gt;"#",IF('Часть 1'!AW38="@","@",IF('Часть 1'!AW38="нет","нет",IF(K!AV84=0,0,1))),"")</f>
        <v/>
      </c>
      <c r="T35" s="105" t="str">
        <f>IF(K!AY84&lt;&gt;"#",IF('Часть 1'!AZ38="@","@",IF('Часть 1'!AZ38="нет","нет",IF(K!AY84=0,0,1))),"")</f>
        <v/>
      </c>
      <c r="U35" s="105" t="str">
        <f>IF(K!BB84&lt;&gt;"#",IF('Часть 1'!BC38="@","@",IF('Часть 1'!BC38="нет","нет",IF(K!BB84=0,0,1))),"")</f>
        <v/>
      </c>
      <c r="V35" s="105" t="str">
        <f>IF(K!BE84&lt;&gt;"#",IF('Часть 1'!BF38="@","@",IF('Часть 1'!BF38="нет","нет",IF(K!BE84=0,0,1))),"")</f>
        <v/>
      </c>
      <c r="W35" s="105" t="str">
        <f>IF(K!BH84&lt;&gt;"#",IF('Часть 1'!BI38="@","@",IF('Часть 1'!BI38="нет","нет",IF(K!BH84=0,0,1))),"")</f>
        <v/>
      </c>
      <c r="X35" s="105" t="str">
        <f>IF('Часть 2'!D40="","",'Часть 2'!D40)</f>
        <v/>
      </c>
      <c r="Y35" s="105" t="str">
        <f>IF('Часть 2'!E40="","",'Часть 2'!E40)</f>
        <v/>
      </c>
      <c r="Z35" s="105" t="str">
        <f>IF('Часть 2'!F40="","",'Часть 2'!F40)</f>
        <v/>
      </c>
      <c r="AA35" s="105" t="str">
        <f>IF('Часть 2'!G40="","",'Часть 2'!G40)</f>
        <v/>
      </c>
      <c r="AB35" s="105" t="str">
        <f>IF('Часть 2'!H40="","",'Часть 2'!H40)</f>
        <v/>
      </c>
      <c r="AC35" s="105" t="str">
        <f>IF('Часть 2'!I40="","",'Часть 2'!I40)</f>
        <v/>
      </c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229">
        <f t="shared" si="5"/>
        <v>0</v>
      </c>
      <c r="AS35" s="229" t="str">
        <f>IF(DO35&gt;0,"_",IF(LEN(C35)&gt;0,IF(AR35&gt;=служ!$D$35,5,IF(AR35&gt;=служ!$C$35,4,IF(AR35&gt;=служ!$B$35,3,2))),""))</f>
        <v/>
      </c>
      <c r="AT35" s="230" t="str">
        <f>IF(LEN(C35)&gt;0,AR35/служ!$M$9,"")</f>
        <v/>
      </c>
      <c r="AU35" s="93">
        <f>Список!C37</f>
        <v>0</v>
      </c>
      <c r="AV35" s="93">
        <f>Список!D37</f>
        <v>0</v>
      </c>
      <c r="AW35" s="93" t="str">
        <f>IF(LEN(C35)&gt;0,IF(AR35&gt;=служ!$D$35,5,IF(AR35&gt;=служ!$C$35,4,IF(AR35&gt;=служ!$B$35,3,2))),"")</f>
        <v/>
      </c>
      <c r="AX35" s="93">
        <f>'Часть 1'!D38</f>
        <v>0</v>
      </c>
      <c r="AY35" s="93">
        <f>'Часть 1'!F38</f>
        <v>0</v>
      </c>
      <c r="AZ35" s="93">
        <f>'Часть 1'!G38</f>
        <v>0</v>
      </c>
      <c r="BA35" s="93">
        <f>'Часть 1'!I38</f>
        <v>0</v>
      </c>
      <c r="BB35" s="93">
        <f>'Часть 1'!J38</f>
        <v>0</v>
      </c>
      <c r="BC35" s="93">
        <f>'Часть 1'!L38</f>
        <v>0</v>
      </c>
      <c r="BD35" s="93">
        <f>'Часть 1'!M38</f>
        <v>0</v>
      </c>
      <c r="BE35" s="93">
        <f>'Часть 1'!O38</f>
        <v>0</v>
      </c>
      <c r="BF35" s="93">
        <f>'Часть 1'!P38</f>
        <v>0</v>
      </c>
      <c r="BG35" s="93">
        <f>'Часть 1'!R38</f>
        <v>0</v>
      </c>
      <c r="BH35" s="93">
        <f>'Часть 1'!S38</f>
        <v>0</v>
      </c>
      <c r="BI35" s="93">
        <f>'Часть 1'!U38</f>
        <v>0</v>
      </c>
      <c r="BJ35" s="93">
        <f>'Часть 1'!V38</f>
        <v>0</v>
      </c>
      <c r="BK35" s="93">
        <f>'Часть 1'!X38</f>
        <v>0</v>
      </c>
      <c r="BL35" s="93">
        <f>'Часть 1'!Y38</f>
        <v>0</v>
      </c>
      <c r="BM35" s="93">
        <f>'Часть 1'!AA38</f>
        <v>0</v>
      </c>
      <c r="BN35" s="93">
        <f>'Часть 1'!AB38</f>
        <v>0</v>
      </c>
      <c r="BO35" s="93">
        <f>'Часть 1'!AD38</f>
        <v>0</v>
      </c>
      <c r="BP35" s="93">
        <f>'Часть 1'!AE38</f>
        <v>0</v>
      </c>
      <c r="BQ35" s="93">
        <f>'Часть 1'!AG38</f>
        <v>0</v>
      </c>
      <c r="BR35" s="93">
        <f>'Часть 1'!AH38</f>
        <v>0</v>
      </c>
      <c r="BS35" s="93">
        <f>'Часть 1'!AJ38</f>
        <v>0</v>
      </c>
      <c r="BT35" s="93">
        <f>'Часть 1'!AK38</f>
        <v>0</v>
      </c>
      <c r="BU35" s="93">
        <f>'Часть 1'!AM38</f>
        <v>0</v>
      </c>
      <c r="BV35" s="93">
        <f>'Часть 1'!AN38</f>
        <v>0</v>
      </c>
      <c r="BW35" s="93">
        <f>'Часть 1'!AP38</f>
        <v>0</v>
      </c>
      <c r="BX35" s="93">
        <f>'Часть 1'!AQ38</f>
        <v>0</v>
      </c>
      <c r="BY35" s="93">
        <f>'Часть 1'!AS38</f>
        <v>0</v>
      </c>
      <c r="BZ35" s="93">
        <f>'Часть 1'!AT38</f>
        <v>0</v>
      </c>
      <c r="CA35" s="93">
        <f>'Часть 1'!AV38</f>
        <v>0</v>
      </c>
      <c r="CB35" s="93">
        <f>'Часть 1'!AW38</f>
        <v>0</v>
      </c>
      <c r="CC35" s="93">
        <f>'Часть 1'!AY38</f>
        <v>0</v>
      </c>
      <c r="CD35" s="93">
        <f>'Часть 1'!AZ38</f>
        <v>0</v>
      </c>
      <c r="CE35" s="93">
        <f>'Часть 1'!BB38</f>
        <v>0</v>
      </c>
      <c r="CF35" s="93">
        <f>'Часть 1'!BC38</f>
        <v>0</v>
      </c>
      <c r="CG35" s="93">
        <f>'Часть 1'!BE38</f>
        <v>0</v>
      </c>
      <c r="CH35" s="93">
        <f>'Часть 1'!BF38</f>
        <v>0</v>
      </c>
      <c r="CI35" s="93">
        <f>'Часть 1'!BH38</f>
        <v>0</v>
      </c>
      <c r="CJ35" s="93">
        <f>'Часть 1'!BI38</f>
        <v>0</v>
      </c>
      <c r="CK35" s="93">
        <f>'Часть 1'!BK38</f>
        <v>0</v>
      </c>
      <c r="CL35" s="93">
        <f>'Часть 2'!D40</f>
        <v>0</v>
      </c>
      <c r="CM35" s="93">
        <f>'Часть 2'!E40</f>
        <v>0</v>
      </c>
      <c r="CN35" s="93">
        <f>'Часть 2'!F40</f>
        <v>0</v>
      </c>
      <c r="CO35" s="93">
        <f>'Часть 2'!G40</f>
        <v>0</v>
      </c>
      <c r="CP35" s="93">
        <f>'Часть 2'!H40</f>
        <v>0</v>
      </c>
      <c r="CQ35" s="93">
        <f>'Часть 2'!I40</f>
        <v>0</v>
      </c>
      <c r="CR35" s="93">
        <f>'Часть 2'!J40</f>
        <v>0</v>
      </c>
      <c r="CS35" s="93">
        <f>'Часть 2'!K40</f>
        <v>0</v>
      </c>
      <c r="CT35" s="93">
        <f>'Часть 2'!L40</f>
        <v>0</v>
      </c>
      <c r="CU35" s="93">
        <f>'Часть 2'!M40</f>
        <v>0</v>
      </c>
      <c r="CV35" s="93">
        <f>'Часть 2'!N40</f>
        <v>0</v>
      </c>
      <c r="CW35" s="93">
        <f>'Часть 2'!O40</f>
        <v>0</v>
      </c>
      <c r="CX35" s="93">
        <f>'Часть 2'!P40</f>
        <v>0</v>
      </c>
      <c r="CY35" s="93">
        <f>'Часть 2'!Q40</f>
        <v>0</v>
      </c>
      <c r="CZ35" s="93">
        <f>'Часть 2'!R40</f>
        <v>0</v>
      </c>
      <c r="DA35" s="93">
        <f>'Часть 2'!S40</f>
        <v>0</v>
      </c>
      <c r="DB35" s="93">
        <f>'Часть 2'!T40</f>
        <v>0</v>
      </c>
      <c r="DC35" s="93">
        <f>'Часть 2'!U40</f>
        <v>0</v>
      </c>
      <c r="DD35" s="93">
        <f>'Часть 2'!V40</f>
        <v>0</v>
      </c>
      <c r="DE35" s="93">
        <f>'Часть 2'!W40</f>
        <v>0</v>
      </c>
      <c r="DH35" s="93" t="str">
        <f t="shared" si="6"/>
        <v>7в</v>
      </c>
      <c r="DI35" s="107" t="str">
        <f t="shared" si="7"/>
        <v>v1.1</v>
      </c>
      <c r="DJ35" s="93">
        <f t="shared" si="8"/>
        <v>0</v>
      </c>
      <c r="DK35" s="93">
        <f t="shared" si="9"/>
        <v>0</v>
      </c>
      <c r="DL35" s="93">
        <f t="shared" si="10"/>
        <v>0</v>
      </c>
      <c r="DM35" s="93">
        <f t="shared" si="11"/>
        <v>0</v>
      </c>
      <c r="DN35" s="93">
        <f t="shared" si="12"/>
        <v>0</v>
      </c>
      <c r="DO35" s="93">
        <f t="shared" si="3"/>
        <v>0</v>
      </c>
      <c r="DP35" s="93" t="str">
        <f>IF(DO35&gt;0,"_",IF(LEN(C35)&gt;0,IF(AND(DY35=1,DM35&gt;=служ!$D$41),5,IF(AND(DY35=1,DM35&gt;=служ!$C$41),4,IF(AND(DY35=1,DM35&gt;=служ!$B$41),3,2))),""))</f>
        <v/>
      </c>
      <c r="DQ35" s="93" t="str">
        <f>IF(DO35&gt;0,"_",IF(LEN(C35)&gt;0,IF(AND(DY35=1,DN35&gt;=служ!$D$42),5,IF(AND(DY35=1,DN35&gt;=служ!$C$42),4,IF(AND(DY35=1,DN35&gt;=служ!$B$42),3,2))),""))</f>
        <v/>
      </c>
      <c r="DR35" s="93" t="str">
        <f>IF(LEN(C35)&gt;0,IF(AND(DY35=1,DM35&gt;=служ!$D$41),5,IF(AND(DY35=1,DM35&gt;=служ!$C$41),4,IF(AND(DY35=1,DM35&gt;=служ!$B$41),3,2))),"")</f>
        <v/>
      </c>
      <c r="DS35" s="93" t="str">
        <f>IF(LEN(C35)&gt;0,IF(AND(DY35=1,DN35&gt;=служ!$D$42),5,IF(AND(DY35=1,DN35&gt;=служ!$C$42),4,IF(AND(DY35=1,DN35&gt;=служ!$B$42),3,2))),"")</f>
        <v/>
      </c>
      <c r="DT35" s="227" t="str">
        <f>IF(LEN(C35)&gt;0,DM35/служ!$G$41,"")</f>
        <v/>
      </c>
      <c r="DU35" s="227" t="str">
        <f>IF(LEN(C35)&gt;0,DN35/служ!$G$42,"")</f>
        <v/>
      </c>
      <c r="DV35" s="227" t="str">
        <f>IF(LEN(C35)&gt;0,DJ35/служ!$E$41,"")</f>
        <v/>
      </c>
      <c r="DW35" s="227" t="str">
        <f>IF(LEN(C35)&gt;0,DK35/служ!$E$42,"")</f>
        <v/>
      </c>
      <c r="DX35" s="227" t="str">
        <f>IF(LEN(C35)&gt;0,DL35/служ!$E$43,"")</f>
        <v/>
      </c>
      <c r="DY35" s="93">
        <f>IF(AND(DJ35&gt;=служ!$F$41,DK35&gt;=служ!$F$42,DL35&gt;=служ!$F$43),1,0)</f>
        <v>0</v>
      </c>
    </row>
    <row r="36" spans="1:129" ht="15.75" hidden="1" customHeight="1" x14ac:dyDescent="0.2">
      <c r="A36" s="93">
        <f t="shared" si="4"/>
        <v>0</v>
      </c>
      <c r="B36" s="259">
        <v>33</v>
      </c>
      <c r="C36" s="102" t="str">
        <f>IF(ISBLANK(Список!B38),"",IF(Список!K38=0,"","_"))</f>
        <v/>
      </c>
      <c r="D36" s="105" t="str">
        <f>IF(K!C85&lt;&gt;"#",IF('Часть 1'!D39="@","@",IF('Часть 1'!D39="нет","нет",IF(K!C85=0,0,1))),"")</f>
        <v/>
      </c>
      <c r="E36" s="105" t="str">
        <f>IF(K!F85&lt;&gt;"#",IF('Часть 1'!G39="@","@",IF('Часть 1'!G39="нет","нет",IF(K!F85=0,0,1))),"")</f>
        <v/>
      </c>
      <c r="F36" s="105" t="str">
        <f>IF(K!I85&lt;&gt;"#",IF('Часть 1'!J39="@","@",IF('Часть 1'!J39="нет","нет",IF(K!I85=0,0,1))),"")</f>
        <v/>
      </c>
      <c r="G36" s="105" t="str">
        <f>IF(K!L85&lt;&gt;"#",IF('Часть 1'!M39="@","@",IF('Часть 1'!M39="нет","нет",IF(K!L85=0,0,1))),"")</f>
        <v/>
      </c>
      <c r="H36" s="105" t="str">
        <f>IF(K!O85&lt;&gt;"#",IF('Часть 1'!P39="@","@",IF('Часть 1'!P39="нет","нет",IF(K!O85=0,0,1))),"")</f>
        <v/>
      </c>
      <c r="I36" s="105" t="str">
        <f>IF(K!R85&lt;&gt;"#",IF('Часть 1'!S39="@","@",IF('Часть 1'!S39="нет","нет",IF(K!R85=0,0,1))),"")</f>
        <v/>
      </c>
      <c r="J36" s="105" t="str">
        <f>IF(K!U85&lt;&gt;"#",IF('Часть 1'!V39="@","@",IF('Часть 1'!V39="нет","нет",IF(K!U85=0,0,1))),"")</f>
        <v/>
      </c>
      <c r="K36" s="105" t="str">
        <f>IF(K!X85&lt;&gt;"#",IF('Часть 1'!Y39="@","@",IF('Часть 1'!Y39="нет","нет",IF(K!X85=0,0,1))),"")</f>
        <v/>
      </c>
      <c r="L36" s="105" t="str">
        <f>IF(K!AA85&lt;&gt;"#",IF('Часть 1'!AB39="@","@",IF('Часть 1'!AB39="нет","нет",IF(K!AA85=0,0,1))),"")</f>
        <v/>
      </c>
      <c r="M36" s="105" t="str">
        <f>IF(K!AD85&lt;&gt;"#",IF('Часть 1'!AE39="@","@",IF('Часть 1'!AE39="нет","нет",IF(K!AD85=0,0,1))),"")</f>
        <v/>
      </c>
      <c r="N36" s="105" t="str">
        <f>IF(K!AG85&lt;&gt;"#",IF('Часть 1'!AH39="@","@",IF('Часть 1'!AH39="нет","нет",IF(K!AG85=0,0,1))),"")</f>
        <v/>
      </c>
      <c r="O36" s="105" t="str">
        <f>IF(K!AJ85&lt;&gt;"#",IF('Часть 1'!AK39="@","@",IF('Часть 1'!AK39="нет","нет",IF(K!AJ85=0,0,1))),"")</f>
        <v/>
      </c>
      <c r="P36" s="105" t="str">
        <f>IF(K!AM85&lt;&gt;"#",IF('Часть 1'!AN39="@","@",IF('Часть 1'!AN39="нет","нет",IF(K!AM85=0,0,1))),"")</f>
        <v/>
      </c>
      <c r="Q36" s="105" t="str">
        <f>IF(K!AP85&lt;&gt;"#",IF('Часть 1'!AQ39="@","@",IF('Часть 1'!AQ39="нет","нет",IF(K!AP85=0,0,1))),"")</f>
        <v/>
      </c>
      <c r="R36" s="105" t="str">
        <f>IF(K!AS85&lt;&gt;"#",IF('Часть 1'!AT39="@","@",IF('Часть 1'!AT39="нет","нет",IF(K!AS85=0,0,1))),"")</f>
        <v/>
      </c>
      <c r="S36" s="105" t="str">
        <f>IF(K!AV85&lt;&gt;"#",IF('Часть 1'!AW39="@","@",IF('Часть 1'!AW39="нет","нет",IF(K!AV85=0,0,1))),"")</f>
        <v/>
      </c>
      <c r="T36" s="105" t="str">
        <f>IF(K!AY85&lt;&gt;"#",IF('Часть 1'!AZ39="@","@",IF('Часть 1'!AZ39="нет","нет",IF(K!AY85=0,0,1))),"")</f>
        <v/>
      </c>
      <c r="U36" s="105" t="str">
        <f>IF(K!BB85&lt;&gt;"#",IF('Часть 1'!BC39="@","@",IF('Часть 1'!BC39="нет","нет",IF(K!BB85=0,0,1))),"")</f>
        <v/>
      </c>
      <c r="V36" s="105" t="str">
        <f>IF(K!BE85&lt;&gt;"#",IF('Часть 1'!BF39="@","@",IF('Часть 1'!BF39="нет","нет",IF(K!BE85=0,0,1))),"")</f>
        <v/>
      </c>
      <c r="W36" s="105" t="str">
        <f>IF(K!BH85&lt;&gt;"#",IF('Часть 1'!BI39="@","@",IF('Часть 1'!BI39="нет","нет",IF(K!BH85=0,0,1))),"")</f>
        <v/>
      </c>
      <c r="X36" s="105" t="str">
        <f>IF('Часть 2'!D41="","",'Часть 2'!D41)</f>
        <v/>
      </c>
      <c r="Y36" s="105" t="str">
        <f>IF('Часть 2'!E41="","",'Часть 2'!E41)</f>
        <v/>
      </c>
      <c r="Z36" s="105" t="str">
        <f>IF('Часть 2'!F41="","",'Часть 2'!F41)</f>
        <v/>
      </c>
      <c r="AA36" s="105" t="str">
        <f>IF('Часть 2'!G41="","",'Часть 2'!G41)</f>
        <v/>
      </c>
      <c r="AB36" s="105" t="str">
        <f>IF('Часть 2'!H41="","",'Часть 2'!H41)</f>
        <v/>
      </c>
      <c r="AC36" s="105" t="str">
        <f>IF('Часть 2'!I41="","",'Часть 2'!I41)</f>
        <v/>
      </c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229">
        <f t="shared" si="5"/>
        <v>0</v>
      </c>
      <c r="AS36" s="229" t="str">
        <f>IF(DO36&gt;0,"_",IF(LEN(C36)&gt;0,IF(AR36&gt;=служ!$D$35,5,IF(AR36&gt;=служ!$C$35,4,IF(AR36&gt;=служ!$B$35,3,2))),""))</f>
        <v/>
      </c>
      <c r="AT36" s="230" t="str">
        <f>IF(LEN(C36)&gt;0,AR36/служ!$M$9,"")</f>
        <v/>
      </c>
      <c r="AU36" s="93">
        <f>Список!C38</f>
        <v>0</v>
      </c>
      <c r="AV36" s="93">
        <f>Список!D38</f>
        <v>0</v>
      </c>
      <c r="AW36" s="93" t="str">
        <f>IF(LEN(C36)&gt;0,IF(AR36&gt;=служ!$D$35,5,IF(AR36&gt;=служ!$C$35,4,IF(AR36&gt;=служ!$B$35,3,2))),"")</f>
        <v/>
      </c>
      <c r="AX36" s="93">
        <f>'Часть 1'!D39</f>
        <v>0</v>
      </c>
      <c r="AY36" s="93">
        <f>'Часть 1'!F39</f>
        <v>0</v>
      </c>
      <c r="AZ36" s="93">
        <f>'Часть 1'!G39</f>
        <v>0</v>
      </c>
      <c r="BA36" s="93">
        <f>'Часть 1'!I39</f>
        <v>0</v>
      </c>
      <c r="BB36" s="93">
        <f>'Часть 1'!J39</f>
        <v>0</v>
      </c>
      <c r="BC36" s="93">
        <f>'Часть 1'!L39</f>
        <v>0</v>
      </c>
      <c r="BD36" s="93">
        <f>'Часть 1'!M39</f>
        <v>0</v>
      </c>
      <c r="BE36" s="93">
        <f>'Часть 1'!O39</f>
        <v>0</v>
      </c>
      <c r="BF36" s="93">
        <f>'Часть 1'!P39</f>
        <v>0</v>
      </c>
      <c r="BG36" s="93">
        <f>'Часть 1'!R39</f>
        <v>0</v>
      </c>
      <c r="BH36" s="93">
        <f>'Часть 1'!S39</f>
        <v>0</v>
      </c>
      <c r="BI36" s="93">
        <f>'Часть 1'!U39</f>
        <v>0</v>
      </c>
      <c r="BJ36" s="93">
        <f>'Часть 1'!V39</f>
        <v>0</v>
      </c>
      <c r="BK36" s="93">
        <f>'Часть 1'!X39</f>
        <v>0</v>
      </c>
      <c r="BL36" s="93">
        <f>'Часть 1'!Y39</f>
        <v>0</v>
      </c>
      <c r="BM36" s="93">
        <f>'Часть 1'!AA39</f>
        <v>0</v>
      </c>
      <c r="BN36" s="93">
        <f>'Часть 1'!AB39</f>
        <v>0</v>
      </c>
      <c r="BO36" s="93">
        <f>'Часть 1'!AD39</f>
        <v>0</v>
      </c>
      <c r="BP36" s="93">
        <f>'Часть 1'!AE39</f>
        <v>0</v>
      </c>
      <c r="BQ36" s="93">
        <f>'Часть 1'!AG39</f>
        <v>0</v>
      </c>
      <c r="BR36" s="93">
        <f>'Часть 1'!AH39</f>
        <v>0</v>
      </c>
      <c r="BS36" s="93">
        <f>'Часть 1'!AJ39</f>
        <v>0</v>
      </c>
      <c r="BT36" s="93">
        <f>'Часть 1'!AK39</f>
        <v>0</v>
      </c>
      <c r="BU36" s="93">
        <f>'Часть 1'!AM39</f>
        <v>0</v>
      </c>
      <c r="BV36" s="93">
        <f>'Часть 1'!AN39</f>
        <v>0</v>
      </c>
      <c r="BW36" s="93">
        <f>'Часть 1'!AP39</f>
        <v>0</v>
      </c>
      <c r="BX36" s="93">
        <f>'Часть 1'!AQ39</f>
        <v>0</v>
      </c>
      <c r="BY36" s="93">
        <f>'Часть 1'!AS39</f>
        <v>0</v>
      </c>
      <c r="BZ36" s="93">
        <f>'Часть 1'!AT39</f>
        <v>0</v>
      </c>
      <c r="CA36" s="93">
        <f>'Часть 1'!AV39</f>
        <v>0</v>
      </c>
      <c r="CB36" s="93">
        <f>'Часть 1'!AW39</f>
        <v>0</v>
      </c>
      <c r="CC36" s="93">
        <f>'Часть 1'!AY39</f>
        <v>0</v>
      </c>
      <c r="CD36" s="93">
        <f>'Часть 1'!AZ39</f>
        <v>0</v>
      </c>
      <c r="CE36" s="93">
        <f>'Часть 1'!BB39</f>
        <v>0</v>
      </c>
      <c r="CF36" s="93">
        <f>'Часть 1'!BC39</f>
        <v>0</v>
      </c>
      <c r="CG36" s="93">
        <f>'Часть 1'!BE39</f>
        <v>0</v>
      </c>
      <c r="CH36" s="93">
        <f>'Часть 1'!BF39</f>
        <v>0</v>
      </c>
      <c r="CI36" s="93">
        <f>'Часть 1'!BH39</f>
        <v>0</v>
      </c>
      <c r="CJ36" s="93">
        <f>'Часть 1'!BI39</f>
        <v>0</v>
      </c>
      <c r="CK36" s="93">
        <f>'Часть 1'!BK39</f>
        <v>0</v>
      </c>
      <c r="CL36" s="93">
        <f>'Часть 2'!D41</f>
        <v>0</v>
      </c>
      <c r="CM36" s="93">
        <f>'Часть 2'!E41</f>
        <v>0</v>
      </c>
      <c r="CN36" s="93">
        <f>'Часть 2'!F41</f>
        <v>0</v>
      </c>
      <c r="CO36" s="93">
        <f>'Часть 2'!G41</f>
        <v>0</v>
      </c>
      <c r="CP36" s="93">
        <f>'Часть 2'!H41</f>
        <v>0</v>
      </c>
      <c r="CQ36" s="93">
        <f>'Часть 2'!I41</f>
        <v>0</v>
      </c>
      <c r="CR36" s="93">
        <f>'Часть 2'!J41</f>
        <v>0</v>
      </c>
      <c r="CS36" s="93">
        <f>'Часть 2'!K41</f>
        <v>0</v>
      </c>
      <c r="CT36" s="93">
        <f>'Часть 2'!L41</f>
        <v>0</v>
      </c>
      <c r="CU36" s="93">
        <f>'Часть 2'!M41</f>
        <v>0</v>
      </c>
      <c r="CV36" s="93">
        <f>'Часть 2'!N41</f>
        <v>0</v>
      </c>
      <c r="CW36" s="93">
        <f>'Часть 2'!O41</f>
        <v>0</v>
      </c>
      <c r="CX36" s="93">
        <f>'Часть 2'!P41</f>
        <v>0</v>
      </c>
      <c r="CY36" s="93">
        <f>'Часть 2'!Q41</f>
        <v>0</v>
      </c>
      <c r="CZ36" s="93">
        <f>'Часть 2'!R41</f>
        <v>0</v>
      </c>
      <c r="DA36" s="93">
        <f>'Часть 2'!S41</f>
        <v>0</v>
      </c>
      <c r="DB36" s="93">
        <f>'Часть 2'!T41</f>
        <v>0</v>
      </c>
      <c r="DC36" s="93">
        <f>'Часть 2'!U41</f>
        <v>0</v>
      </c>
      <c r="DD36" s="93">
        <f>'Часть 2'!V41</f>
        <v>0</v>
      </c>
      <c r="DE36" s="93">
        <f>'Часть 2'!W41</f>
        <v>0</v>
      </c>
      <c r="DH36" s="93" t="str">
        <f t="shared" si="6"/>
        <v>7в</v>
      </c>
      <c r="DI36" s="107" t="str">
        <f t="shared" si="7"/>
        <v>v1.1</v>
      </c>
      <c r="DJ36" s="93">
        <f t="shared" si="8"/>
        <v>0</v>
      </c>
      <c r="DK36" s="93">
        <f t="shared" si="9"/>
        <v>0</v>
      </c>
      <c r="DL36" s="93">
        <f t="shared" si="10"/>
        <v>0</v>
      </c>
      <c r="DM36" s="93">
        <f t="shared" si="11"/>
        <v>0</v>
      </c>
      <c r="DN36" s="93">
        <f t="shared" si="12"/>
        <v>0</v>
      </c>
      <c r="DO36" s="93">
        <f t="shared" si="3"/>
        <v>0</v>
      </c>
      <c r="DP36" s="93" t="str">
        <f>IF(DO36&gt;0,"_",IF(LEN(C36)&gt;0,IF(AND(DY36=1,DM36&gt;=служ!$D$41),5,IF(AND(DY36=1,DM36&gt;=служ!$C$41),4,IF(AND(DY36=1,DM36&gt;=служ!$B$41),3,2))),""))</f>
        <v/>
      </c>
      <c r="DQ36" s="93" t="str">
        <f>IF(DO36&gt;0,"_",IF(LEN(C36)&gt;0,IF(AND(DY36=1,DN36&gt;=служ!$D$42),5,IF(AND(DY36=1,DN36&gt;=служ!$C$42),4,IF(AND(DY36=1,DN36&gt;=служ!$B$42),3,2))),""))</f>
        <v/>
      </c>
      <c r="DR36" s="93" t="str">
        <f>IF(LEN(C36)&gt;0,IF(AND(DY36=1,DM36&gt;=служ!$D$41),5,IF(AND(DY36=1,DM36&gt;=служ!$C$41),4,IF(AND(DY36=1,DM36&gt;=служ!$B$41),3,2))),"")</f>
        <v/>
      </c>
      <c r="DS36" s="93" t="str">
        <f>IF(LEN(C36)&gt;0,IF(AND(DY36=1,DN36&gt;=служ!$D$42),5,IF(AND(DY36=1,DN36&gt;=служ!$C$42),4,IF(AND(DY36=1,DN36&gt;=служ!$B$42),3,2))),"")</f>
        <v/>
      </c>
      <c r="DT36" s="227" t="str">
        <f>IF(LEN(C36)&gt;0,DM36/служ!$G$41,"")</f>
        <v/>
      </c>
      <c r="DU36" s="227" t="str">
        <f>IF(LEN(C36)&gt;0,DN36/служ!$G$42,"")</f>
        <v/>
      </c>
      <c r="DV36" s="227" t="str">
        <f>IF(LEN(C36)&gt;0,DJ36/служ!$E$41,"")</f>
        <v/>
      </c>
      <c r="DW36" s="227" t="str">
        <f>IF(LEN(C36)&gt;0,DK36/служ!$E$42,"")</f>
        <v/>
      </c>
      <c r="DX36" s="227" t="str">
        <f>IF(LEN(C36)&gt;0,DL36/служ!$E$43,"")</f>
        <v/>
      </c>
      <c r="DY36" s="93">
        <f>IF(AND(DJ36&gt;=служ!$F$41,DK36&gt;=служ!$F$42,DL36&gt;=служ!$F$43),1,0)</f>
        <v>0</v>
      </c>
    </row>
    <row r="37" spans="1:129" ht="15.75" hidden="1" customHeight="1" x14ac:dyDescent="0.2">
      <c r="A37" s="93">
        <f t="shared" si="4"/>
        <v>0</v>
      </c>
      <c r="B37" s="259">
        <v>34</v>
      </c>
      <c r="C37" s="102" t="str">
        <f>IF(ISBLANK(Список!B39),"",IF(Список!K39=0,"","_"))</f>
        <v/>
      </c>
      <c r="D37" s="105" t="str">
        <f>IF(K!C86&lt;&gt;"#",IF('Часть 1'!D40="@","@",IF('Часть 1'!D40="нет","нет",IF(K!C86=0,0,1))),"")</f>
        <v/>
      </c>
      <c r="E37" s="105" t="str">
        <f>IF(K!F86&lt;&gt;"#",IF('Часть 1'!G40="@","@",IF('Часть 1'!G40="нет","нет",IF(K!F86=0,0,1))),"")</f>
        <v/>
      </c>
      <c r="F37" s="105" t="str">
        <f>IF(K!I86&lt;&gt;"#",IF('Часть 1'!J40="@","@",IF('Часть 1'!J40="нет","нет",IF(K!I86=0,0,1))),"")</f>
        <v/>
      </c>
      <c r="G37" s="105" t="str">
        <f>IF(K!L86&lt;&gt;"#",IF('Часть 1'!M40="@","@",IF('Часть 1'!M40="нет","нет",IF(K!L86=0,0,1))),"")</f>
        <v/>
      </c>
      <c r="H37" s="105" t="str">
        <f>IF(K!O86&lt;&gt;"#",IF('Часть 1'!P40="@","@",IF('Часть 1'!P40="нет","нет",IF(K!O86=0,0,1))),"")</f>
        <v/>
      </c>
      <c r="I37" s="105" t="str">
        <f>IF(K!R86&lt;&gt;"#",IF('Часть 1'!S40="@","@",IF('Часть 1'!S40="нет","нет",IF(K!R86=0,0,1))),"")</f>
        <v/>
      </c>
      <c r="J37" s="105" t="str">
        <f>IF(K!U86&lt;&gt;"#",IF('Часть 1'!V40="@","@",IF('Часть 1'!V40="нет","нет",IF(K!U86=0,0,1))),"")</f>
        <v/>
      </c>
      <c r="K37" s="105" t="str">
        <f>IF(K!X86&lt;&gt;"#",IF('Часть 1'!Y40="@","@",IF('Часть 1'!Y40="нет","нет",IF(K!X86=0,0,1))),"")</f>
        <v/>
      </c>
      <c r="L37" s="105" t="str">
        <f>IF(K!AA86&lt;&gt;"#",IF('Часть 1'!AB40="@","@",IF('Часть 1'!AB40="нет","нет",IF(K!AA86=0,0,1))),"")</f>
        <v/>
      </c>
      <c r="M37" s="105" t="str">
        <f>IF(K!AD86&lt;&gt;"#",IF('Часть 1'!AE40="@","@",IF('Часть 1'!AE40="нет","нет",IF(K!AD86=0,0,1))),"")</f>
        <v/>
      </c>
      <c r="N37" s="105" t="str">
        <f>IF(K!AG86&lt;&gt;"#",IF('Часть 1'!AH40="@","@",IF('Часть 1'!AH40="нет","нет",IF(K!AG86=0,0,1))),"")</f>
        <v/>
      </c>
      <c r="O37" s="105" t="str">
        <f>IF(K!AJ86&lt;&gt;"#",IF('Часть 1'!AK40="@","@",IF('Часть 1'!AK40="нет","нет",IF(K!AJ86=0,0,1))),"")</f>
        <v/>
      </c>
      <c r="P37" s="105" t="str">
        <f>IF(K!AM86&lt;&gt;"#",IF('Часть 1'!AN40="@","@",IF('Часть 1'!AN40="нет","нет",IF(K!AM86=0,0,1))),"")</f>
        <v/>
      </c>
      <c r="Q37" s="105" t="str">
        <f>IF(K!AP86&lt;&gt;"#",IF('Часть 1'!AQ40="@","@",IF('Часть 1'!AQ40="нет","нет",IF(K!AP86=0,0,1))),"")</f>
        <v/>
      </c>
      <c r="R37" s="105" t="str">
        <f>IF(K!AS86&lt;&gt;"#",IF('Часть 1'!AT40="@","@",IF('Часть 1'!AT40="нет","нет",IF(K!AS86=0,0,1))),"")</f>
        <v/>
      </c>
      <c r="S37" s="105" t="str">
        <f>IF(K!AV86&lt;&gt;"#",IF('Часть 1'!AW40="@","@",IF('Часть 1'!AW40="нет","нет",IF(K!AV86=0,0,1))),"")</f>
        <v/>
      </c>
      <c r="T37" s="105" t="str">
        <f>IF(K!AY86&lt;&gt;"#",IF('Часть 1'!AZ40="@","@",IF('Часть 1'!AZ40="нет","нет",IF(K!AY86=0,0,1))),"")</f>
        <v/>
      </c>
      <c r="U37" s="105" t="str">
        <f>IF(K!BB86&lt;&gt;"#",IF('Часть 1'!BC40="@","@",IF('Часть 1'!BC40="нет","нет",IF(K!BB86=0,0,1))),"")</f>
        <v/>
      </c>
      <c r="V37" s="105" t="str">
        <f>IF(K!BE86&lt;&gt;"#",IF('Часть 1'!BF40="@","@",IF('Часть 1'!BF40="нет","нет",IF(K!BE86=0,0,1))),"")</f>
        <v/>
      </c>
      <c r="W37" s="105" t="str">
        <f>IF(K!BH86&lt;&gt;"#",IF('Часть 1'!BI40="@","@",IF('Часть 1'!BI40="нет","нет",IF(K!BH86=0,0,1))),"")</f>
        <v/>
      </c>
      <c r="X37" s="105" t="str">
        <f>IF('Часть 2'!D42="","",'Часть 2'!D42)</f>
        <v/>
      </c>
      <c r="Y37" s="105" t="str">
        <f>IF('Часть 2'!E42="","",'Часть 2'!E42)</f>
        <v/>
      </c>
      <c r="Z37" s="105" t="str">
        <f>IF('Часть 2'!F42="","",'Часть 2'!F42)</f>
        <v/>
      </c>
      <c r="AA37" s="105" t="str">
        <f>IF('Часть 2'!G42="","",'Часть 2'!G42)</f>
        <v/>
      </c>
      <c r="AB37" s="105" t="str">
        <f>IF('Часть 2'!H42="","",'Часть 2'!H42)</f>
        <v/>
      </c>
      <c r="AC37" s="105" t="str">
        <f>IF('Часть 2'!I42="","",'Часть 2'!I42)</f>
        <v/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229">
        <f t="shared" si="5"/>
        <v>0</v>
      </c>
      <c r="AS37" s="229" t="str">
        <f>IF(DO37&gt;0,"_",IF(LEN(C37)&gt;0,IF(AR37&gt;=служ!$D$35,5,IF(AR37&gt;=служ!$C$35,4,IF(AR37&gt;=служ!$B$35,3,2))),""))</f>
        <v/>
      </c>
      <c r="AT37" s="230" t="str">
        <f>IF(LEN(C37)&gt;0,AR37/служ!$M$9,"")</f>
        <v/>
      </c>
      <c r="AU37" s="93">
        <f>Список!C39</f>
        <v>0</v>
      </c>
      <c r="AV37" s="93">
        <f>Список!D39</f>
        <v>0</v>
      </c>
      <c r="AW37" s="93" t="str">
        <f>IF(LEN(C37)&gt;0,IF(AR37&gt;=служ!$D$35,5,IF(AR37&gt;=служ!$C$35,4,IF(AR37&gt;=служ!$B$35,3,2))),"")</f>
        <v/>
      </c>
      <c r="AX37" s="93">
        <f>'Часть 1'!D40</f>
        <v>0</v>
      </c>
      <c r="AY37" s="93">
        <f>'Часть 1'!F40</f>
        <v>0</v>
      </c>
      <c r="AZ37" s="93">
        <f>'Часть 1'!G40</f>
        <v>0</v>
      </c>
      <c r="BA37" s="93">
        <f>'Часть 1'!I40</f>
        <v>0</v>
      </c>
      <c r="BB37" s="93">
        <f>'Часть 1'!J40</f>
        <v>0</v>
      </c>
      <c r="BC37" s="93">
        <f>'Часть 1'!L40</f>
        <v>0</v>
      </c>
      <c r="BD37" s="93">
        <f>'Часть 1'!M40</f>
        <v>0</v>
      </c>
      <c r="BE37" s="93">
        <f>'Часть 1'!O40</f>
        <v>0</v>
      </c>
      <c r="BF37" s="93">
        <f>'Часть 1'!P40</f>
        <v>0</v>
      </c>
      <c r="BG37" s="93">
        <f>'Часть 1'!R40</f>
        <v>0</v>
      </c>
      <c r="BH37" s="93">
        <f>'Часть 1'!S40</f>
        <v>0</v>
      </c>
      <c r="BI37" s="93">
        <f>'Часть 1'!U40</f>
        <v>0</v>
      </c>
      <c r="BJ37" s="93">
        <f>'Часть 1'!V40</f>
        <v>0</v>
      </c>
      <c r="BK37" s="93">
        <f>'Часть 1'!X40</f>
        <v>0</v>
      </c>
      <c r="BL37" s="93">
        <f>'Часть 1'!Y40</f>
        <v>0</v>
      </c>
      <c r="BM37" s="93">
        <f>'Часть 1'!AA40</f>
        <v>0</v>
      </c>
      <c r="BN37" s="93">
        <f>'Часть 1'!AB40</f>
        <v>0</v>
      </c>
      <c r="BO37" s="93">
        <f>'Часть 1'!AD40</f>
        <v>0</v>
      </c>
      <c r="BP37" s="93">
        <f>'Часть 1'!AE40</f>
        <v>0</v>
      </c>
      <c r="BQ37" s="93">
        <f>'Часть 1'!AG40</f>
        <v>0</v>
      </c>
      <c r="BR37" s="93">
        <f>'Часть 1'!AH40</f>
        <v>0</v>
      </c>
      <c r="BS37" s="93">
        <f>'Часть 1'!AJ40</f>
        <v>0</v>
      </c>
      <c r="BT37" s="93">
        <f>'Часть 1'!AK40</f>
        <v>0</v>
      </c>
      <c r="BU37" s="93">
        <f>'Часть 1'!AM40</f>
        <v>0</v>
      </c>
      <c r="BV37" s="93">
        <f>'Часть 1'!AN40</f>
        <v>0</v>
      </c>
      <c r="BW37" s="93">
        <f>'Часть 1'!AP40</f>
        <v>0</v>
      </c>
      <c r="BX37" s="93">
        <f>'Часть 1'!AQ40</f>
        <v>0</v>
      </c>
      <c r="BY37" s="93">
        <f>'Часть 1'!AS40</f>
        <v>0</v>
      </c>
      <c r="BZ37" s="93">
        <f>'Часть 1'!AT40</f>
        <v>0</v>
      </c>
      <c r="CA37" s="93">
        <f>'Часть 1'!AV40</f>
        <v>0</v>
      </c>
      <c r="CB37" s="93">
        <f>'Часть 1'!AW40</f>
        <v>0</v>
      </c>
      <c r="CC37" s="93">
        <f>'Часть 1'!AY40</f>
        <v>0</v>
      </c>
      <c r="CD37" s="93">
        <f>'Часть 1'!AZ40</f>
        <v>0</v>
      </c>
      <c r="CE37" s="93">
        <f>'Часть 1'!BB40</f>
        <v>0</v>
      </c>
      <c r="CF37" s="93">
        <f>'Часть 1'!BC40</f>
        <v>0</v>
      </c>
      <c r="CG37" s="93">
        <f>'Часть 1'!BE40</f>
        <v>0</v>
      </c>
      <c r="CH37" s="93">
        <f>'Часть 1'!BF40</f>
        <v>0</v>
      </c>
      <c r="CI37" s="93">
        <f>'Часть 1'!BH40</f>
        <v>0</v>
      </c>
      <c r="CJ37" s="93">
        <f>'Часть 1'!BI40</f>
        <v>0</v>
      </c>
      <c r="CK37" s="93">
        <f>'Часть 1'!BK40</f>
        <v>0</v>
      </c>
      <c r="CL37" s="93">
        <f>'Часть 2'!D42</f>
        <v>0</v>
      </c>
      <c r="CM37" s="93">
        <f>'Часть 2'!E42</f>
        <v>0</v>
      </c>
      <c r="CN37" s="93">
        <f>'Часть 2'!F42</f>
        <v>0</v>
      </c>
      <c r="CO37" s="93">
        <f>'Часть 2'!G42</f>
        <v>0</v>
      </c>
      <c r="CP37" s="93">
        <f>'Часть 2'!H42</f>
        <v>0</v>
      </c>
      <c r="CQ37" s="93">
        <f>'Часть 2'!I42</f>
        <v>0</v>
      </c>
      <c r="CR37" s="93">
        <f>'Часть 2'!J42</f>
        <v>0</v>
      </c>
      <c r="CS37" s="93">
        <f>'Часть 2'!K42</f>
        <v>0</v>
      </c>
      <c r="CT37" s="93">
        <f>'Часть 2'!L42</f>
        <v>0</v>
      </c>
      <c r="CU37" s="93">
        <f>'Часть 2'!M42</f>
        <v>0</v>
      </c>
      <c r="CV37" s="93">
        <f>'Часть 2'!N42</f>
        <v>0</v>
      </c>
      <c r="CW37" s="93">
        <f>'Часть 2'!O42</f>
        <v>0</v>
      </c>
      <c r="CX37" s="93">
        <f>'Часть 2'!P42</f>
        <v>0</v>
      </c>
      <c r="CY37" s="93">
        <f>'Часть 2'!Q42</f>
        <v>0</v>
      </c>
      <c r="CZ37" s="93">
        <f>'Часть 2'!R42</f>
        <v>0</v>
      </c>
      <c r="DA37" s="93">
        <f>'Часть 2'!S42</f>
        <v>0</v>
      </c>
      <c r="DB37" s="93">
        <f>'Часть 2'!T42</f>
        <v>0</v>
      </c>
      <c r="DC37" s="93">
        <f>'Часть 2'!U42</f>
        <v>0</v>
      </c>
      <c r="DD37" s="93">
        <f>'Часть 2'!V42</f>
        <v>0</v>
      </c>
      <c r="DE37" s="93">
        <f>'Часть 2'!W42</f>
        <v>0</v>
      </c>
      <c r="DH37" s="93" t="str">
        <f t="shared" si="6"/>
        <v>7в</v>
      </c>
      <c r="DI37" s="107" t="str">
        <f t="shared" si="7"/>
        <v>v1.1</v>
      </c>
      <c r="DJ37" s="93">
        <f t="shared" si="8"/>
        <v>0</v>
      </c>
      <c r="DK37" s="93">
        <f t="shared" si="9"/>
        <v>0</v>
      </c>
      <c r="DL37" s="93">
        <f t="shared" si="10"/>
        <v>0</v>
      </c>
      <c r="DM37" s="93">
        <f t="shared" si="11"/>
        <v>0</v>
      </c>
      <c r="DN37" s="93">
        <f t="shared" si="12"/>
        <v>0</v>
      </c>
      <c r="DO37" s="93">
        <f t="shared" si="3"/>
        <v>0</v>
      </c>
      <c r="DP37" s="93" t="str">
        <f>IF(DO37&gt;0,"_",IF(LEN(C37)&gt;0,IF(AND(DY37=1,DM37&gt;=служ!$D$41),5,IF(AND(DY37=1,DM37&gt;=служ!$C$41),4,IF(AND(DY37=1,DM37&gt;=служ!$B$41),3,2))),""))</f>
        <v/>
      </c>
      <c r="DQ37" s="93" t="str">
        <f>IF(DO37&gt;0,"_",IF(LEN(C37)&gt;0,IF(AND(DY37=1,DN37&gt;=служ!$D$42),5,IF(AND(DY37=1,DN37&gt;=служ!$C$42),4,IF(AND(DY37=1,DN37&gt;=служ!$B$42),3,2))),""))</f>
        <v/>
      </c>
      <c r="DR37" s="93" t="str">
        <f>IF(LEN(C37)&gt;0,IF(AND(DY37=1,DM37&gt;=служ!$D$41),5,IF(AND(DY37=1,DM37&gt;=служ!$C$41),4,IF(AND(DY37=1,DM37&gt;=служ!$B$41),3,2))),"")</f>
        <v/>
      </c>
      <c r="DS37" s="93" t="str">
        <f>IF(LEN(C37)&gt;0,IF(AND(DY37=1,DN37&gt;=служ!$D$42),5,IF(AND(DY37=1,DN37&gt;=служ!$C$42),4,IF(AND(DY37=1,DN37&gt;=служ!$B$42),3,2))),"")</f>
        <v/>
      </c>
      <c r="DT37" s="227" t="str">
        <f>IF(LEN(C37)&gt;0,DM37/служ!$G$41,"")</f>
        <v/>
      </c>
      <c r="DU37" s="227" t="str">
        <f>IF(LEN(C37)&gt;0,DN37/служ!$G$42,"")</f>
        <v/>
      </c>
      <c r="DV37" s="227" t="str">
        <f>IF(LEN(C37)&gt;0,DJ37/служ!$E$41,"")</f>
        <v/>
      </c>
      <c r="DW37" s="227" t="str">
        <f>IF(LEN(C37)&gt;0,DK37/служ!$E$42,"")</f>
        <v/>
      </c>
      <c r="DX37" s="227" t="str">
        <f>IF(LEN(C37)&gt;0,DL37/служ!$E$43,"")</f>
        <v/>
      </c>
      <c r="DY37" s="93">
        <f>IF(AND(DJ37&gt;=служ!$F$41,DK37&gt;=служ!$F$42,DL37&gt;=служ!$F$43),1,0)</f>
        <v>0</v>
      </c>
    </row>
    <row r="38" spans="1:129" ht="15.75" hidden="1" customHeight="1" x14ac:dyDescent="0.2">
      <c r="A38" s="93">
        <f t="shared" si="4"/>
        <v>0</v>
      </c>
      <c r="B38" s="259">
        <v>35</v>
      </c>
      <c r="C38" s="102" t="str">
        <f>IF(ISBLANK(Список!B40),"",IF(Список!K40=0,"","_"))</f>
        <v/>
      </c>
      <c r="D38" s="105" t="str">
        <f>IF(K!C87&lt;&gt;"#",IF('Часть 1'!D41="@","@",IF('Часть 1'!D41="нет","нет",IF(K!C87=0,0,1))),"")</f>
        <v/>
      </c>
      <c r="E38" s="105" t="str">
        <f>IF(K!F87&lt;&gt;"#",IF('Часть 1'!G41="@","@",IF('Часть 1'!G41="нет","нет",IF(K!F87=0,0,1))),"")</f>
        <v/>
      </c>
      <c r="F38" s="105" t="str">
        <f>IF(K!I87&lt;&gt;"#",IF('Часть 1'!J41="@","@",IF('Часть 1'!J41="нет","нет",IF(K!I87=0,0,1))),"")</f>
        <v/>
      </c>
      <c r="G38" s="105" t="str">
        <f>IF(K!L87&lt;&gt;"#",IF('Часть 1'!M41="@","@",IF('Часть 1'!M41="нет","нет",IF(K!L87=0,0,1))),"")</f>
        <v/>
      </c>
      <c r="H38" s="105" t="str">
        <f>IF(K!O87&lt;&gt;"#",IF('Часть 1'!P41="@","@",IF('Часть 1'!P41="нет","нет",IF(K!O87=0,0,1))),"")</f>
        <v/>
      </c>
      <c r="I38" s="105" t="str">
        <f>IF(K!R87&lt;&gt;"#",IF('Часть 1'!S41="@","@",IF('Часть 1'!S41="нет","нет",IF(K!R87=0,0,1))),"")</f>
        <v/>
      </c>
      <c r="J38" s="105" t="str">
        <f>IF(K!U87&lt;&gt;"#",IF('Часть 1'!V41="@","@",IF('Часть 1'!V41="нет","нет",IF(K!U87=0,0,1))),"")</f>
        <v/>
      </c>
      <c r="K38" s="105" t="str">
        <f>IF(K!X87&lt;&gt;"#",IF('Часть 1'!Y41="@","@",IF('Часть 1'!Y41="нет","нет",IF(K!X87=0,0,1))),"")</f>
        <v/>
      </c>
      <c r="L38" s="105" t="str">
        <f>IF(K!AA87&lt;&gt;"#",IF('Часть 1'!AB41="@","@",IF('Часть 1'!AB41="нет","нет",IF(K!AA87=0,0,1))),"")</f>
        <v/>
      </c>
      <c r="M38" s="105" t="str">
        <f>IF(K!AD87&lt;&gt;"#",IF('Часть 1'!AE41="@","@",IF('Часть 1'!AE41="нет","нет",IF(K!AD87=0,0,1))),"")</f>
        <v/>
      </c>
      <c r="N38" s="105" t="str">
        <f>IF(K!AG87&lt;&gt;"#",IF('Часть 1'!AH41="@","@",IF('Часть 1'!AH41="нет","нет",IF(K!AG87=0,0,1))),"")</f>
        <v/>
      </c>
      <c r="O38" s="105" t="str">
        <f>IF(K!AJ87&lt;&gt;"#",IF('Часть 1'!AK41="@","@",IF('Часть 1'!AK41="нет","нет",IF(K!AJ87=0,0,1))),"")</f>
        <v/>
      </c>
      <c r="P38" s="105" t="str">
        <f>IF(K!AM87&lt;&gt;"#",IF('Часть 1'!AN41="@","@",IF('Часть 1'!AN41="нет","нет",IF(K!AM87=0,0,1))),"")</f>
        <v/>
      </c>
      <c r="Q38" s="105" t="str">
        <f>IF(K!AP87&lt;&gt;"#",IF('Часть 1'!AQ41="@","@",IF('Часть 1'!AQ41="нет","нет",IF(K!AP87=0,0,1))),"")</f>
        <v/>
      </c>
      <c r="R38" s="105" t="str">
        <f>IF(K!AS87&lt;&gt;"#",IF('Часть 1'!AT41="@","@",IF('Часть 1'!AT41="нет","нет",IF(K!AS87=0,0,1))),"")</f>
        <v/>
      </c>
      <c r="S38" s="105" t="str">
        <f>IF(K!AV87&lt;&gt;"#",IF('Часть 1'!AW41="@","@",IF('Часть 1'!AW41="нет","нет",IF(K!AV87=0,0,1))),"")</f>
        <v/>
      </c>
      <c r="T38" s="105" t="str">
        <f>IF(K!AY87&lt;&gt;"#",IF('Часть 1'!AZ41="@","@",IF('Часть 1'!AZ41="нет","нет",IF(K!AY87=0,0,1))),"")</f>
        <v/>
      </c>
      <c r="U38" s="105" t="str">
        <f>IF(K!BB87&lt;&gt;"#",IF('Часть 1'!BC41="@","@",IF('Часть 1'!BC41="нет","нет",IF(K!BB87=0,0,1))),"")</f>
        <v/>
      </c>
      <c r="V38" s="105" t="str">
        <f>IF(K!BE87&lt;&gt;"#",IF('Часть 1'!BF41="@","@",IF('Часть 1'!BF41="нет","нет",IF(K!BE87=0,0,1))),"")</f>
        <v/>
      </c>
      <c r="W38" s="105" t="str">
        <f>IF(K!BH87&lt;&gt;"#",IF('Часть 1'!BI41="@","@",IF('Часть 1'!BI41="нет","нет",IF(K!BH87=0,0,1))),"")</f>
        <v/>
      </c>
      <c r="X38" s="105" t="str">
        <f>IF('Часть 2'!D43="","",'Часть 2'!D43)</f>
        <v/>
      </c>
      <c r="Y38" s="105" t="str">
        <f>IF('Часть 2'!E43="","",'Часть 2'!E43)</f>
        <v/>
      </c>
      <c r="Z38" s="105" t="str">
        <f>IF('Часть 2'!F43="","",'Часть 2'!F43)</f>
        <v/>
      </c>
      <c r="AA38" s="105" t="str">
        <f>IF('Часть 2'!G43="","",'Часть 2'!G43)</f>
        <v/>
      </c>
      <c r="AB38" s="105" t="str">
        <f>IF('Часть 2'!H43="","",'Часть 2'!H43)</f>
        <v/>
      </c>
      <c r="AC38" s="105" t="str">
        <f>IF('Часть 2'!I43="","",'Часть 2'!I43)</f>
        <v/>
      </c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229">
        <f t="shared" si="5"/>
        <v>0</v>
      </c>
      <c r="AS38" s="229" t="str">
        <f>IF(DO38&gt;0,"_",IF(LEN(C38)&gt;0,IF(AR38&gt;=служ!$D$35,5,IF(AR38&gt;=служ!$C$35,4,IF(AR38&gt;=служ!$B$35,3,2))),""))</f>
        <v/>
      </c>
      <c r="AT38" s="230" t="str">
        <f>IF(LEN(C38)&gt;0,AR38/служ!$M$9,"")</f>
        <v/>
      </c>
      <c r="AU38" s="93">
        <f>Список!C40</f>
        <v>0</v>
      </c>
      <c r="AV38" s="93">
        <f>Список!D40</f>
        <v>0</v>
      </c>
      <c r="AW38" s="93" t="str">
        <f>IF(LEN(C38)&gt;0,IF(AR38&gt;=служ!$D$35,5,IF(AR38&gt;=служ!$C$35,4,IF(AR38&gt;=служ!$B$35,3,2))),"")</f>
        <v/>
      </c>
      <c r="AX38" s="93">
        <f>'Часть 1'!D41</f>
        <v>0</v>
      </c>
      <c r="AY38" s="93">
        <f>'Часть 1'!F41</f>
        <v>0</v>
      </c>
      <c r="AZ38" s="93">
        <f>'Часть 1'!G41</f>
        <v>0</v>
      </c>
      <c r="BA38" s="93">
        <f>'Часть 1'!I41</f>
        <v>0</v>
      </c>
      <c r="BB38" s="93">
        <f>'Часть 1'!J41</f>
        <v>0</v>
      </c>
      <c r="BC38" s="93">
        <f>'Часть 1'!L41</f>
        <v>0</v>
      </c>
      <c r="BD38" s="93">
        <f>'Часть 1'!M41</f>
        <v>0</v>
      </c>
      <c r="BE38" s="93">
        <f>'Часть 1'!O41</f>
        <v>0</v>
      </c>
      <c r="BF38" s="93">
        <f>'Часть 1'!P41</f>
        <v>0</v>
      </c>
      <c r="BG38" s="93">
        <f>'Часть 1'!R41</f>
        <v>0</v>
      </c>
      <c r="BH38" s="93">
        <f>'Часть 1'!S41</f>
        <v>0</v>
      </c>
      <c r="BI38" s="93">
        <f>'Часть 1'!U41</f>
        <v>0</v>
      </c>
      <c r="BJ38" s="93">
        <f>'Часть 1'!V41</f>
        <v>0</v>
      </c>
      <c r="BK38" s="93">
        <f>'Часть 1'!X41</f>
        <v>0</v>
      </c>
      <c r="BL38" s="93">
        <f>'Часть 1'!Y41</f>
        <v>0</v>
      </c>
      <c r="BM38" s="93">
        <f>'Часть 1'!AA41</f>
        <v>0</v>
      </c>
      <c r="BN38" s="93">
        <f>'Часть 1'!AB41</f>
        <v>0</v>
      </c>
      <c r="BO38" s="93">
        <f>'Часть 1'!AD41</f>
        <v>0</v>
      </c>
      <c r="BP38" s="93">
        <f>'Часть 1'!AE41</f>
        <v>0</v>
      </c>
      <c r="BQ38" s="93">
        <f>'Часть 1'!AG41</f>
        <v>0</v>
      </c>
      <c r="BR38" s="93">
        <f>'Часть 1'!AH41</f>
        <v>0</v>
      </c>
      <c r="BS38" s="93">
        <f>'Часть 1'!AJ41</f>
        <v>0</v>
      </c>
      <c r="BT38" s="93">
        <f>'Часть 1'!AK41</f>
        <v>0</v>
      </c>
      <c r="BU38" s="93">
        <f>'Часть 1'!AM41</f>
        <v>0</v>
      </c>
      <c r="BV38" s="93">
        <f>'Часть 1'!AN41</f>
        <v>0</v>
      </c>
      <c r="BW38" s="93">
        <f>'Часть 1'!AP41</f>
        <v>0</v>
      </c>
      <c r="BX38" s="93">
        <f>'Часть 1'!AQ41</f>
        <v>0</v>
      </c>
      <c r="BY38" s="93">
        <f>'Часть 1'!AS41</f>
        <v>0</v>
      </c>
      <c r="BZ38" s="93">
        <f>'Часть 1'!AT41</f>
        <v>0</v>
      </c>
      <c r="CA38" s="93">
        <f>'Часть 1'!AV41</f>
        <v>0</v>
      </c>
      <c r="CB38" s="93">
        <f>'Часть 1'!AW41</f>
        <v>0</v>
      </c>
      <c r="CC38" s="93">
        <f>'Часть 1'!AY41</f>
        <v>0</v>
      </c>
      <c r="CD38" s="93">
        <f>'Часть 1'!AZ41</f>
        <v>0</v>
      </c>
      <c r="CE38" s="93">
        <f>'Часть 1'!BB41</f>
        <v>0</v>
      </c>
      <c r="CF38" s="93">
        <f>'Часть 1'!BC41</f>
        <v>0</v>
      </c>
      <c r="CG38" s="93">
        <f>'Часть 1'!BE41</f>
        <v>0</v>
      </c>
      <c r="CH38" s="93">
        <f>'Часть 1'!BF41</f>
        <v>0</v>
      </c>
      <c r="CI38" s="93">
        <f>'Часть 1'!BH41</f>
        <v>0</v>
      </c>
      <c r="CJ38" s="93">
        <f>'Часть 1'!BI41</f>
        <v>0</v>
      </c>
      <c r="CK38" s="93">
        <f>'Часть 1'!BK41</f>
        <v>0</v>
      </c>
      <c r="CL38" s="93">
        <f>'Часть 2'!D43</f>
        <v>0</v>
      </c>
      <c r="CM38" s="93">
        <f>'Часть 2'!E43</f>
        <v>0</v>
      </c>
      <c r="CN38" s="93">
        <f>'Часть 2'!F43</f>
        <v>0</v>
      </c>
      <c r="CO38" s="93">
        <f>'Часть 2'!G43</f>
        <v>0</v>
      </c>
      <c r="CP38" s="93">
        <f>'Часть 2'!H43</f>
        <v>0</v>
      </c>
      <c r="CQ38" s="93">
        <f>'Часть 2'!I43</f>
        <v>0</v>
      </c>
      <c r="CR38" s="93">
        <f>'Часть 2'!J43</f>
        <v>0</v>
      </c>
      <c r="CS38" s="93">
        <f>'Часть 2'!K43</f>
        <v>0</v>
      </c>
      <c r="CT38" s="93">
        <f>'Часть 2'!L43</f>
        <v>0</v>
      </c>
      <c r="CU38" s="93">
        <f>'Часть 2'!M43</f>
        <v>0</v>
      </c>
      <c r="CV38" s="93">
        <f>'Часть 2'!N43</f>
        <v>0</v>
      </c>
      <c r="CW38" s="93">
        <f>'Часть 2'!O43</f>
        <v>0</v>
      </c>
      <c r="CX38" s="93">
        <f>'Часть 2'!P43</f>
        <v>0</v>
      </c>
      <c r="CY38" s="93">
        <f>'Часть 2'!Q43</f>
        <v>0</v>
      </c>
      <c r="CZ38" s="93">
        <f>'Часть 2'!R43</f>
        <v>0</v>
      </c>
      <c r="DA38" s="93">
        <f>'Часть 2'!S43</f>
        <v>0</v>
      </c>
      <c r="DB38" s="93">
        <f>'Часть 2'!T43</f>
        <v>0</v>
      </c>
      <c r="DC38" s="93">
        <f>'Часть 2'!U43</f>
        <v>0</v>
      </c>
      <c r="DD38" s="93">
        <f>'Часть 2'!V43</f>
        <v>0</v>
      </c>
      <c r="DE38" s="93">
        <f>'Часть 2'!W43</f>
        <v>0</v>
      </c>
      <c r="DH38" s="93" t="str">
        <f t="shared" si="6"/>
        <v>7в</v>
      </c>
      <c r="DI38" s="107" t="str">
        <f t="shared" si="7"/>
        <v>v1.1</v>
      </c>
      <c r="DJ38" s="93">
        <f t="shared" si="8"/>
        <v>0</v>
      </c>
      <c r="DK38" s="93">
        <f t="shared" si="9"/>
        <v>0</v>
      </c>
      <c r="DL38" s="93">
        <f t="shared" si="10"/>
        <v>0</v>
      </c>
      <c r="DM38" s="93">
        <f t="shared" si="11"/>
        <v>0</v>
      </c>
      <c r="DN38" s="93">
        <f t="shared" si="12"/>
        <v>0</v>
      </c>
      <c r="DO38" s="93">
        <f t="shared" si="3"/>
        <v>0</v>
      </c>
      <c r="DP38" s="93" t="str">
        <f>IF(DO38&gt;0,"_",IF(LEN(C38)&gt;0,IF(AND(DY38=1,DM38&gt;=служ!$D$41),5,IF(AND(DY38=1,DM38&gt;=служ!$C$41),4,IF(AND(DY38=1,DM38&gt;=служ!$B$41),3,2))),""))</f>
        <v/>
      </c>
      <c r="DQ38" s="93" t="str">
        <f>IF(DO38&gt;0,"_",IF(LEN(C38)&gt;0,IF(AND(DY38=1,DN38&gt;=служ!$D$42),5,IF(AND(DY38=1,DN38&gt;=служ!$C$42),4,IF(AND(DY38=1,DN38&gt;=служ!$B$42),3,2))),""))</f>
        <v/>
      </c>
      <c r="DR38" s="93" t="str">
        <f>IF(LEN(C38)&gt;0,IF(AND(DY38=1,DM38&gt;=служ!$D$41),5,IF(AND(DY38=1,DM38&gt;=служ!$C$41),4,IF(AND(DY38=1,DM38&gt;=служ!$B$41),3,2))),"")</f>
        <v/>
      </c>
      <c r="DS38" s="93" t="str">
        <f>IF(LEN(C38)&gt;0,IF(AND(DY38=1,DN38&gt;=служ!$D$42),5,IF(AND(DY38=1,DN38&gt;=служ!$C$42),4,IF(AND(DY38=1,DN38&gt;=служ!$B$42),3,2))),"")</f>
        <v/>
      </c>
      <c r="DT38" s="227" t="str">
        <f>IF(LEN(C38)&gt;0,DM38/служ!$G$41,"")</f>
        <v/>
      </c>
      <c r="DU38" s="227" t="str">
        <f>IF(LEN(C38)&gt;0,DN38/служ!$G$42,"")</f>
        <v/>
      </c>
      <c r="DV38" s="227" t="str">
        <f>IF(LEN(C38)&gt;0,DJ38/служ!$E$41,"")</f>
        <v/>
      </c>
      <c r="DW38" s="227" t="str">
        <f>IF(LEN(C38)&gt;0,DK38/служ!$E$42,"")</f>
        <v/>
      </c>
      <c r="DX38" s="227" t="str">
        <f>IF(LEN(C38)&gt;0,DL38/служ!$E$43,"")</f>
        <v/>
      </c>
      <c r="DY38" s="93">
        <f>IF(AND(DJ38&gt;=служ!$F$41,DK38&gt;=служ!$F$42,DL38&gt;=служ!$F$43),1,0)</f>
        <v>0</v>
      </c>
    </row>
    <row r="39" spans="1:129" ht="15.75" hidden="1" customHeight="1" x14ac:dyDescent="0.2">
      <c r="A39" s="93">
        <f t="shared" si="4"/>
        <v>0</v>
      </c>
      <c r="B39" s="259">
        <v>36</v>
      </c>
      <c r="C39" s="102" t="str">
        <f>IF(ISBLANK(Список!B41),"",IF(Список!K41=0,"","_"))</f>
        <v/>
      </c>
      <c r="D39" s="105" t="str">
        <f>IF(K!C88&lt;&gt;"#",IF('Часть 1'!D42="@","@",IF('Часть 1'!D42="нет","нет",IF(K!C88=0,0,1))),"")</f>
        <v/>
      </c>
      <c r="E39" s="105" t="str">
        <f>IF(K!F88&lt;&gt;"#",IF('Часть 1'!G42="@","@",IF('Часть 1'!G42="нет","нет",IF(K!F88=0,0,1))),"")</f>
        <v/>
      </c>
      <c r="F39" s="105" t="str">
        <f>IF(K!I88&lt;&gt;"#",IF('Часть 1'!J42="@","@",IF('Часть 1'!J42="нет","нет",IF(K!I88=0,0,1))),"")</f>
        <v/>
      </c>
      <c r="G39" s="105" t="str">
        <f>IF(K!L88&lt;&gt;"#",IF('Часть 1'!M42="@","@",IF('Часть 1'!M42="нет","нет",IF(K!L88=0,0,1))),"")</f>
        <v/>
      </c>
      <c r="H39" s="105" t="str">
        <f>IF(K!O88&lt;&gt;"#",IF('Часть 1'!P42="@","@",IF('Часть 1'!P42="нет","нет",IF(K!O88=0,0,1))),"")</f>
        <v/>
      </c>
      <c r="I39" s="105" t="str">
        <f>IF(K!R88&lt;&gt;"#",IF('Часть 1'!S42="@","@",IF('Часть 1'!S42="нет","нет",IF(K!R88=0,0,1))),"")</f>
        <v/>
      </c>
      <c r="J39" s="105" t="str">
        <f>IF(K!U88&lt;&gt;"#",IF('Часть 1'!V42="@","@",IF('Часть 1'!V42="нет","нет",IF(K!U88=0,0,1))),"")</f>
        <v/>
      </c>
      <c r="K39" s="105" t="str">
        <f>IF(K!X88&lt;&gt;"#",IF('Часть 1'!Y42="@","@",IF('Часть 1'!Y42="нет","нет",IF(K!X88=0,0,1))),"")</f>
        <v/>
      </c>
      <c r="L39" s="105" t="str">
        <f>IF(K!AA88&lt;&gt;"#",IF('Часть 1'!AB42="@","@",IF('Часть 1'!AB42="нет","нет",IF(K!AA88=0,0,1))),"")</f>
        <v/>
      </c>
      <c r="M39" s="105" t="str">
        <f>IF(K!AD88&lt;&gt;"#",IF('Часть 1'!AE42="@","@",IF('Часть 1'!AE42="нет","нет",IF(K!AD88=0,0,1))),"")</f>
        <v/>
      </c>
      <c r="N39" s="105" t="str">
        <f>IF(K!AG88&lt;&gt;"#",IF('Часть 1'!AH42="@","@",IF('Часть 1'!AH42="нет","нет",IF(K!AG88=0,0,1))),"")</f>
        <v/>
      </c>
      <c r="O39" s="105" t="str">
        <f>IF(K!AJ88&lt;&gt;"#",IF('Часть 1'!AK42="@","@",IF('Часть 1'!AK42="нет","нет",IF(K!AJ88=0,0,1))),"")</f>
        <v/>
      </c>
      <c r="P39" s="105" t="str">
        <f>IF(K!AM88&lt;&gt;"#",IF('Часть 1'!AN42="@","@",IF('Часть 1'!AN42="нет","нет",IF(K!AM88=0,0,1))),"")</f>
        <v/>
      </c>
      <c r="Q39" s="105" t="str">
        <f>IF(K!AP88&lt;&gt;"#",IF('Часть 1'!AQ42="@","@",IF('Часть 1'!AQ42="нет","нет",IF(K!AP88=0,0,1))),"")</f>
        <v/>
      </c>
      <c r="R39" s="105" t="str">
        <f>IF(K!AS88&lt;&gt;"#",IF('Часть 1'!AT42="@","@",IF('Часть 1'!AT42="нет","нет",IF(K!AS88=0,0,1))),"")</f>
        <v/>
      </c>
      <c r="S39" s="105" t="str">
        <f>IF(K!AV88&lt;&gt;"#",IF('Часть 1'!AW42="@","@",IF('Часть 1'!AW42="нет","нет",IF(K!AV88=0,0,1))),"")</f>
        <v/>
      </c>
      <c r="T39" s="105" t="str">
        <f>IF(K!AY88&lt;&gt;"#",IF('Часть 1'!AZ42="@","@",IF('Часть 1'!AZ42="нет","нет",IF(K!AY88=0,0,1))),"")</f>
        <v/>
      </c>
      <c r="U39" s="105" t="str">
        <f>IF(K!BB88&lt;&gt;"#",IF('Часть 1'!BC42="@","@",IF('Часть 1'!BC42="нет","нет",IF(K!BB88=0,0,1))),"")</f>
        <v/>
      </c>
      <c r="V39" s="105" t="str">
        <f>IF(K!BE88&lt;&gt;"#",IF('Часть 1'!BF42="@","@",IF('Часть 1'!BF42="нет","нет",IF(K!BE88=0,0,1))),"")</f>
        <v/>
      </c>
      <c r="W39" s="105" t="str">
        <f>IF(K!BH88&lt;&gt;"#",IF('Часть 1'!BI42="@","@",IF('Часть 1'!BI42="нет","нет",IF(K!BH88=0,0,1))),"")</f>
        <v/>
      </c>
      <c r="X39" s="105" t="str">
        <f>IF('Часть 2'!D44="","",'Часть 2'!D44)</f>
        <v/>
      </c>
      <c r="Y39" s="105" t="str">
        <f>IF('Часть 2'!E44="","",'Часть 2'!E44)</f>
        <v/>
      </c>
      <c r="Z39" s="105" t="str">
        <f>IF('Часть 2'!F44="","",'Часть 2'!F44)</f>
        <v/>
      </c>
      <c r="AA39" s="105" t="str">
        <f>IF('Часть 2'!G44="","",'Часть 2'!G44)</f>
        <v/>
      </c>
      <c r="AB39" s="105" t="str">
        <f>IF('Часть 2'!H44="","",'Часть 2'!H44)</f>
        <v/>
      </c>
      <c r="AC39" s="105" t="str">
        <f>IF('Часть 2'!I44="","",'Часть 2'!I44)</f>
        <v/>
      </c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229">
        <f t="shared" si="5"/>
        <v>0</v>
      </c>
      <c r="AS39" s="229" t="str">
        <f>IF(DO39&gt;0,"_",IF(LEN(C39)&gt;0,IF(AR39&gt;=служ!$D$35,5,IF(AR39&gt;=служ!$C$35,4,IF(AR39&gt;=служ!$B$35,3,2))),""))</f>
        <v/>
      </c>
      <c r="AT39" s="230" t="str">
        <f>IF(LEN(C39)&gt;0,AR39/служ!$M$9,"")</f>
        <v/>
      </c>
      <c r="AU39" s="93">
        <f>Список!C41</f>
        <v>0</v>
      </c>
      <c r="AV39" s="93">
        <f>Список!D41</f>
        <v>0</v>
      </c>
      <c r="AW39" s="93" t="str">
        <f>IF(LEN(C39)&gt;0,IF(AR39&gt;=служ!$D$35,5,IF(AR39&gt;=служ!$C$35,4,IF(AR39&gt;=служ!$B$35,3,2))),"")</f>
        <v/>
      </c>
      <c r="AX39" s="93">
        <f>'Часть 1'!D42</f>
        <v>0</v>
      </c>
      <c r="AY39" s="93">
        <f>'Часть 1'!F42</f>
        <v>0</v>
      </c>
      <c r="AZ39" s="93">
        <f>'Часть 1'!G42</f>
        <v>0</v>
      </c>
      <c r="BA39" s="93">
        <f>'Часть 1'!I42</f>
        <v>0</v>
      </c>
      <c r="BB39" s="93">
        <f>'Часть 1'!J42</f>
        <v>0</v>
      </c>
      <c r="BC39" s="93">
        <f>'Часть 1'!L42</f>
        <v>0</v>
      </c>
      <c r="BD39" s="93">
        <f>'Часть 1'!M42</f>
        <v>0</v>
      </c>
      <c r="BE39" s="93">
        <f>'Часть 1'!O42</f>
        <v>0</v>
      </c>
      <c r="BF39" s="93">
        <f>'Часть 1'!P42</f>
        <v>0</v>
      </c>
      <c r="BG39" s="93">
        <f>'Часть 1'!R42</f>
        <v>0</v>
      </c>
      <c r="BH39" s="93">
        <f>'Часть 1'!S42</f>
        <v>0</v>
      </c>
      <c r="BI39" s="93">
        <f>'Часть 1'!U42</f>
        <v>0</v>
      </c>
      <c r="BJ39" s="93">
        <f>'Часть 1'!V42</f>
        <v>0</v>
      </c>
      <c r="BK39" s="93">
        <f>'Часть 1'!X42</f>
        <v>0</v>
      </c>
      <c r="BL39" s="93">
        <f>'Часть 1'!Y42</f>
        <v>0</v>
      </c>
      <c r="BM39" s="93">
        <f>'Часть 1'!AA42</f>
        <v>0</v>
      </c>
      <c r="BN39" s="93">
        <f>'Часть 1'!AB42</f>
        <v>0</v>
      </c>
      <c r="BO39" s="93">
        <f>'Часть 1'!AD42</f>
        <v>0</v>
      </c>
      <c r="BP39" s="93">
        <f>'Часть 1'!AE42</f>
        <v>0</v>
      </c>
      <c r="BQ39" s="93">
        <f>'Часть 1'!AG42</f>
        <v>0</v>
      </c>
      <c r="BR39" s="93">
        <f>'Часть 1'!AH42</f>
        <v>0</v>
      </c>
      <c r="BS39" s="93">
        <f>'Часть 1'!AJ42</f>
        <v>0</v>
      </c>
      <c r="BT39" s="93">
        <f>'Часть 1'!AK42</f>
        <v>0</v>
      </c>
      <c r="BU39" s="93">
        <f>'Часть 1'!AM42</f>
        <v>0</v>
      </c>
      <c r="BV39" s="93">
        <f>'Часть 1'!AN42</f>
        <v>0</v>
      </c>
      <c r="BW39" s="93">
        <f>'Часть 1'!AP42</f>
        <v>0</v>
      </c>
      <c r="BX39" s="93">
        <f>'Часть 1'!AQ42</f>
        <v>0</v>
      </c>
      <c r="BY39" s="93">
        <f>'Часть 1'!AS42</f>
        <v>0</v>
      </c>
      <c r="BZ39" s="93">
        <f>'Часть 1'!AT42</f>
        <v>0</v>
      </c>
      <c r="CA39" s="93">
        <f>'Часть 1'!AV42</f>
        <v>0</v>
      </c>
      <c r="CB39" s="93">
        <f>'Часть 1'!AW42</f>
        <v>0</v>
      </c>
      <c r="CC39" s="93">
        <f>'Часть 1'!AY42</f>
        <v>0</v>
      </c>
      <c r="CD39" s="93">
        <f>'Часть 1'!AZ42</f>
        <v>0</v>
      </c>
      <c r="CE39" s="93">
        <f>'Часть 1'!BB42</f>
        <v>0</v>
      </c>
      <c r="CF39" s="93">
        <f>'Часть 1'!BC42</f>
        <v>0</v>
      </c>
      <c r="CG39" s="93">
        <f>'Часть 1'!BE42</f>
        <v>0</v>
      </c>
      <c r="CH39" s="93">
        <f>'Часть 1'!BF42</f>
        <v>0</v>
      </c>
      <c r="CI39" s="93">
        <f>'Часть 1'!BH42</f>
        <v>0</v>
      </c>
      <c r="CJ39" s="93">
        <f>'Часть 1'!BI42</f>
        <v>0</v>
      </c>
      <c r="CK39" s="93">
        <f>'Часть 1'!BK42</f>
        <v>0</v>
      </c>
      <c r="CL39" s="93">
        <f>'Часть 2'!D44</f>
        <v>0</v>
      </c>
      <c r="CM39" s="93">
        <f>'Часть 2'!E44</f>
        <v>0</v>
      </c>
      <c r="CN39" s="93">
        <f>'Часть 2'!F44</f>
        <v>0</v>
      </c>
      <c r="CO39" s="93">
        <f>'Часть 2'!G44</f>
        <v>0</v>
      </c>
      <c r="CP39" s="93">
        <f>'Часть 2'!H44</f>
        <v>0</v>
      </c>
      <c r="CQ39" s="93">
        <f>'Часть 2'!I44</f>
        <v>0</v>
      </c>
      <c r="CR39" s="93">
        <f>'Часть 2'!J44</f>
        <v>0</v>
      </c>
      <c r="CS39" s="93">
        <f>'Часть 2'!K44</f>
        <v>0</v>
      </c>
      <c r="CT39" s="93">
        <f>'Часть 2'!L44</f>
        <v>0</v>
      </c>
      <c r="CU39" s="93">
        <f>'Часть 2'!M44</f>
        <v>0</v>
      </c>
      <c r="CV39" s="93">
        <f>'Часть 2'!N44</f>
        <v>0</v>
      </c>
      <c r="CW39" s="93">
        <f>'Часть 2'!O44</f>
        <v>0</v>
      </c>
      <c r="CX39" s="93">
        <f>'Часть 2'!P44</f>
        <v>0</v>
      </c>
      <c r="CY39" s="93">
        <f>'Часть 2'!Q44</f>
        <v>0</v>
      </c>
      <c r="CZ39" s="93">
        <f>'Часть 2'!R44</f>
        <v>0</v>
      </c>
      <c r="DA39" s="93">
        <f>'Часть 2'!S44</f>
        <v>0</v>
      </c>
      <c r="DB39" s="93">
        <f>'Часть 2'!T44</f>
        <v>0</v>
      </c>
      <c r="DC39" s="93">
        <f>'Часть 2'!U44</f>
        <v>0</v>
      </c>
      <c r="DD39" s="93">
        <f>'Часть 2'!V44</f>
        <v>0</v>
      </c>
      <c r="DE39" s="93">
        <f>'Часть 2'!W44</f>
        <v>0</v>
      </c>
      <c r="DH39" s="93" t="str">
        <f t="shared" si="6"/>
        <v>7в</v>
      </c>
      <c r="DI39" s="107" t="str">
        <f t="shared" si="7"/>
        <v>v1.1</v>
      </c>
      <c r="DJ39" s="93">
        <f t="shared" si="8"/>
        <v>0</v>
      </c>
      <c r="DK39" s="93">
        <f t="shared" si="9"/>
        <v>0</v>
      </c>
      <c r="DL39" s="93">
        <f t="shared" si="10"/>
        <v>0</v>
      </c>
      <c r="DM39" s="93">
        <f t="shared" si="11"/>
        <v>0</v>
      </c>
      <c r="DN39" s="93">
        <f t="shared" si="12"/>
        <v>0</v>
      </c>
      <c r="DO39" s="93">
        <f t="shared" si="3"/>
        <v>0</v>
      </c>
      <c r="DP39" s="93" t="str">
        <f>IF(DO39&gt;0,"_",IF(LEN(C39)&gt;0,IF(AND(DY39=1,DM39&gt;=служ!$D$41),5,IF(AND(DY39=1,DM39&gt;=служ!$C$41),4,IF(AND(DY39=1,DM39&gt;=служ!$B$41),3,2))),""))</f>
        <v/>
      </c>
      <c r="DQ39" s="93" t="str">
        <f>IF(DO39&gt;0,"_",IF(LEN(C39)&gt;0,IF(AND(DY39=1,DN39&gt;=служ!$D$42),5,IF(AND(DY39=1,DN39&gt;=служ!$C$42),4,IF(AND(DY39=1,DN39&gt;=служ!$B$42),3,2))),""))</f>
        <v/>
      </c>
      <c r="DR39" s="93" t="str">
        <f>IF(LEN(C39)&gt;0,IF(AND(DY39=1,DM39&gt;=служ!$D$41),5,IF(AND(DY39=1,DM39&gt;=служ!$C$41),4,IF(AND(DY39=1,DM39&gt;=служ!$B$41),3,2))),"")</f>
        <v/>
      </c>
      <c r="DS39" s="93" t="str">
        <f>IF(LEN(C39)&gt;0,IF(AND(DY39=1,DN39&gt;=служ!$D$42),5,IF(AND(DY39=1,DN39&gt;=служ!$C$42),4,IF(AND(DY39=1,DN39&gt;=служ!$B$42),3,2))),"")</f>
        <v/>
      </c>
      <c r="DT39" s="227" t="str">
        <f>IF(LEN(C39)&gt;0,DM39/служ!$G$41,"")</f>
        <v/>
      </c>
      <c r="DU39" s="227" t="str">
        <f>IF(LEN(C39)&gt;0,DN39/служ!$G$42,"")</f>
        <v/>
      </c>
      <c r="DV39" s="227" t="str">
        <f>IF(LEN(C39)&gt;0,DJ39/служ!$E$41,"")</f>
        <v/>
      </c>
      <c r="DW39" s="227" t="str">
        <f>IF(LEN(C39)&gt;0,DK39/служ!$E$42,"")</f>
        <v/>
      </c>
      <c r="DX39" s="227" t="str">
        <f>IF(LEN(C39)&gt;0,DL39/служ!$E$43,"")</f>
        <v/>
      </c>
      <c r="DY39" s="93">
        <f>IF(AND(DJ39&gt;=служ!$F$41,DK39&gt;=служ!$F$42,DL39&gt;=служ!$F$43),1,0)</f>
        <v>0</v>
      </c>
    </row>
    <row r="40" spans="1:129" ht="15.75" hidden="1" customHeight="1" x14ac:dyDescent="0.2">
      <c r="A40" s="93">
        <f t="shared" si="4"/>
        <v>0</v>
      </c>
      <c r="B40" s="259">
        <v>37</v>
      </c>
      <c r="C40" s="102" t="str">
        <f>IF(ISBLANK(Список!B42),"",IF(Список!K42=0,"","_"))</f>
        <v/>
      </c>
      <c r="D40" s="105" t="str">
        <f>IF(K!C89&lt;&gt;"#",IF('Часть 1'!D43="@","@",IF('Часть 1'!D43="нет","нет",IF(K!C89=0,0,1))),"")</f>
        <v/>
      </c>
      <c r="E40" s="105" t="str">
        <f>IF(K!F89&lt;&gt;"#",IF('Часть 1'!G43="@","@",IF('Часть 1'!G43="нет","нет",IF(K!F89=0,0,1))),"")</f>
        <v/>
      </c>
      <c r="F40" s="105" t="str">
        <f>IF(K!I89&lt;&gt;"#",IF('Часть 1'!J43="@","@",IF('Часть 1'!J43="нет","нет",IF(K!I89=0,0,1))),"")</f>
        <v/>
      </c>
      <c r="G40" s="105" t="str">
        <f>IF(K!L89&lt;&gt;"#",IF('Часть 1'!M43="@","@",IF('Часть 1'!M43="нет","нет",IF(K!L89=0,0,1))),"")</f>
        <v/>
      </c>
      <c r="H40" s="105" t="str">
        <f>IF(K!O89&lt;&gt;"#",IF('Часть 1'!P43="@","@",IF('Часть 1'!P43="нет","нет",IF(K!O89=0,0,1))),"")</f>
        <v/>
      </c>
      <c r="I40" s="105" t="str">
        <f>IF(K!R89&lt;&gt;"#",IF('Часть 1'!S43="@","@",IF('Часть 1'!S43="нет","нет",IF(K!R89=0,0,1))),"")</f>
        <v/>
      </c>
      <c r="J40" s="105" t="str">
        <f>IF(K!U89&lt;&gt;"#",IF('Часть 1'!V43="@","@",IF('Часть 1'!V43="нет","нет",IF(K!U89=0,0,1))),"")</f>
        <v/>
      </c>
      <c r="K40" s="105" t="str">
        <f>IF(K!X89&lt;&gt;"#",IF('Часть 1'!Y43="@","@",IF('Часть 1'!Y43="нет","нет",IF(K!X89=0,0,1))),"")</f>
        <v/>
      </c>
      <c r="L40" s="105" t="str">
        <f>IF(K!AA89&lt;&gt;"#",IF('Часть 1'!AB43="@","@",IF('Часть 1'!AB43="нет","нет",IF(K!AA89=0,0,1))),"")</f>
        <v/>
      </c>
      <c r="M40" s="105" t="str">
        <f>IF(K!AD89&lt;&gt;"#",IF('Часть 1'!AE43="@","@",IF('Часть 1'!AE43="нет","нет",IF(K!AD89=0,0,1))),"")</f>
        <v/>
      </c>
      <c r="N40" s="105" t="str">
        <f>IF(K!AG89&lt;&gt;"#",IF('Часть 1'!AH43="@","@",IF('Часть 1'!AH43="нет","нет",IF(K!AG89=0,0,1))),"")</f>
        <v/>
      </c>
      <c r="O40" s="105" t="str">
        <f>IF(K!AJ89&lt;&gt;"#",IF('Часть 1'!AK43="@","@",IF('Часть 1'!AK43="нет","нет",IF(K!AJ89=0,0,1))),"")</f>
        <v/>
      </c>
      <c r="P40" s="105" t="str">
        <f>IF(K!AM89&lt;&gt;"#",IF('Часть 1'!AN43="@","@",IF('Часть 1'!AN43="нет","нет",IF(K!AM89=0,0,1))),"")</f>
        <v/>
      </c>
      <c r="Q40" s="105" t="str">
        <f>IF(K!AP89&lt;&gt;"#",IF('Часть 1'!AQ43="@","@",IF('Часть 1'!AQ43="нет","нет",IF(K!AP89=0,0,1))),"")</f>
        <v/>
      </c>
      <c r="R40" s="105" t="str">
        <f>IF(K!AS89&lt;&gt;"#",IF('Часть 1'!AT43="@","@",IF('Часть 1'!AT43="нет","нет",IF(K!AS89=0,0,1))),"")</f>
        <v/>
      </c>
      <c r="S40" s="105" t="str">
        <f>IF(K!AV89&lt;&gt;"#",IF('Часть 1'!AW43="@","@",IF('Часть 1'!AW43="нет","нет",IF(K!AV89=0,0,1))),"")</f>
        <v/>
      </c>
      <c r="T40" s="105" t="str">
        <f>IF(K!AY89&lt;&gt;"#",IF('Часть 1'!AZ43="@","@",IF('Часть 1'!AZ43="нет","нет",IF(K!AY89=0,0,1))),"")</f>
        <v/>
      </c>
      <c r="U40" s="105" t="str">
        <f>IF(K!BB89&lt;&gt;"#",IF('Часть 1'!BC43="@","@",IF('Часть 1'!BC43="нет","нет",IF(K!BB89=0,0,1))),"")</f>
        <v/>
      </c>
      <c r="V40" s="105" t="str">
        <f>IF(K!BE89&lt;&gt;"#",IF('Часть 1'!BF43="@","@",IF('Часть 1'!BF43="нет","нет",IF(K!BE89=0,0,1))),"")</f>
        <v/>
      </c>
      <c r="W40" s="105" t="str">
        <f>IF(K!BH89&lt;&gt;"#",IF('Часть 1'!BI43="@","@",IF('Часть 1'!BI43="нет","нет",IF(K!BH89=0,0,1))),"")</f>
        <v/>
      </c>
      <c r="X40" s="105" t="str">
        <f>IF('Часть 2'!D45="","",'Часть 2'!D45)</f>
        <v/>
      </c>
      <c r="Y40" s="105" t="str">
        <f>IF('Часть 2'!E45="","",'Часть 2'!E45)</f>
        <v/>
      </c>
      <c r="Z40" s="105" t="str">
        <f>IF('Часть 2'!F45="","",'Часть 2'!F45)</f>
        <v/>
      </c>
      <c r="AA40" s="105" t="str">
        <f>IF('Часть 2'!G45="","",'Часть 2'!G45)</f>
        <v/>
      </c>
      <c r="AB40" s="105" t="str">
        <f>IF('Часть 2'!H45="","",'Часть 2'!H45)</f>
        <v/>
      </c>
      <c r="AC40" s="105" t="str">
        <f>IF('Часть 2'!I45="","",'Часть 2'!I45)</f>
        <v/>
      </c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229">
        <f t="shared" si="5"/>
        <v>0</v>
      </c>
      <c r="AS40" s="229" t="str">
        <f>IF(DO40&gt;0,"_",IF(LEN(C40)&gt;0,IF(AR40&gt;=служ!$D$35,5,IF(AR40&gt;=служ!$C$35,4,IF(AR40&gt;=служ!$B$35,3,2))),""))</f>
        <v/>
      </c>
      <c r="AT40" s="230" t="str">
        <f>IF(LEN(C40)&gt;0,AR40/служ!$M$9,"")</f>
        <v/>
      </c>
      <c r="AU40" s="93">
        <f>Список!C42</f>
        <v>0</v>
      </c>
      <c r="AV40" s="93">
        <f>Список!D42</f>
        <v>0</v>
      </c>
      <c r="AW40" s="93" t="str">
        <f>IF(LEN(C40)&gt;0,IF(AR40&gt;=служ!$D$35,5,IF(AR40&gt;=служ!$C$35,4,IF(AR40&gt;=служ!$B$35,3,2))),"")</f>
        <v/>
      </c>
      <c r="AX40" s="93">
        <f>'Часть 1'!D43</f>
        <v>0</v>
      </c>
      <c r="AY40" s="93">
        <f>'Часть 1'!F43</f>
        <v>0</v>
      </c>
      <c r="AZ40" s="93">
        <f>'Часть 1'!G43</f>
        <v>0</v>
      </c>
      <c r="BA40" s="93">
        <f>'Часть 1'!I43</f>
        <v>0</v>
      </c>
      <c r="BB40" s="93">
        <f>'Часть 1'!J43</f>
        <v>0</v>
      </c>
      <c r="BC40" s="93">
        <f>'Часть 1'!L43</f>
        <v>0</v>
      </c>
      <c r="BD40" s="93">
        <f>'Часть 1'!M43</f>
        <v>0</v>
      </c>
      <c r="BE40" s="93">
        <f>'Часть 1'!O43</f>
        <v>0</v>
      </c>
      <c r="BF40" s="93">
        <f>'Часть 1'!P43</f>
        <v>0</v>
      </c>
      <c r="BG40" s="93">
        <f>'Часть 1'!R43</f>
        <v>0</v>
      </c>
      <c r="BH40" s="93">
        <f>'Часть 1'!S43</f>
        <v>0</v>
      </c>
      <c r="BI40" s="93">
        <f>'Часть 1'!U43</f>
        <v>0</v>
      </c>
      <c r="BJ40" s="93">
        <f>'Часть 1'!V43</f>
        <v>0</v>
      </c>
      <c r="BK40" s="93">
        <f>'Часть 1'!X43</f>
        <v>0</v>
      </c>
      <c r="BL40" s="93">
        <f>'Часть 1'!Y43</f>
        <v>0</v>
      </c>
      <c r="BM40" s="93">
        <f>'Часть 1'!AA43</f>
        <v>0</v>
      </c>
      <c r="BN40" s="93">
        <f>'Часть 1'!AB43</f>
        <v>0</v>
      </c>
      <c r="BO40" s="93">
        <f>'Часть 1'!AD43</f>
        <v>0</v>
      </c>
      <c r="BP40" s="93">
        <f>'Часть 1'!AE43</f>
        <v>0</v>
      </c>
      <c r="BQ40" s="93">
        <f>'Часть 1'!AG43</f>
        <v>0</v>
      </c>
      <c r="BR40" s="93">
        <f>'Часть 1'!AH43</f>
        <v>0</v>
      </c>
      <c r="BS40" s="93">
        <f>'Часть 1'!AJ43</f>
        <v>0</v>
      </c>
      <c r="BT40" s="93">
        <f>'Часть 1'!AK43</f>
        <v>0</v>
      </c>
      <c r="BU40" s="93">
        <f>'Часть 1'!AM43</f>
        <v>0</v>
      </c>
      <c r="BV40" s="93">
        <f>'Часть 1'!AN43</f>
        <v>0</v>
      </c>
      <c r="BW40" s="93">
        <f>'Часть 1'!AP43</f>
        <v>0</v>
      </c>
      <c r="BX40" s="93">
        <f>'Часть 1'!AQ43</f>
        <v>0</v>
      </c>
      <c r="BY40" s="93">
        <f>'Часть 1'!AS43</f>
        <v>0</v>
      </c>
      <c r="BZ40" s="93">
        <f>'Часть 1'!AT43</f>
        <v>0</v>
      </c>
      <c r="CA40" s="93">
        <f>'Часть 1'!AV43</f>
        <v>0</v>
      </c>
      <c r="CB40" s="93">
        <f>'Часть 1'!AW43</f>
        <v>0</v>
      </c>
      <c r="CC40" s="93">
        <f>'Часть 1'!AY43</f>
        <v>0</v>
      </c>
      <c r="CD40" s="93">
        <f>'Часть 1'!AZ43</f>
        <v>0</v>
      </c>
      <c r="CE40" s="93">
        <f>'Часть 1'!BB43</f>
        <v>0</v>
      </c>
      <c r="CF40" s="93">
        <f>'Часть 1'!BC43</f>
        <v>0</v>
      </c>
      <c r="CG40" s="93">
        <f>'Часть 1'!BE43</f>
        <v>0</v>
      </c>
      <c r="CH40" s="93">
        <f>'Часть 1'!BF43</f>
        <v>0</v>
      </c>
      <c r="CI40" s="93">
        <f>'Часть 1'!BH43</f>
        <v>0</v>
      </c>
      <c r="CJ40" s="93">
        <f>'Часть 1'!BI43</f>
        <v>0</v>
      </c>
      <c r="CK40" s="93">
        <f>'Часть 1'!BK43</f>
        <v>0</v>
      </c>
      <c r="CL40" s="93">
        <f>'Часть 2'!D45</f>
        <v>0</v>
      </c>
      <c r="CM40" s="93">
        <f>'Часть 2'!E45</f>
        <v>0</v>
      </c>
      <c r="CN40" s="93">
        <f>'Часть 2'!F45</f>
        <v>0</v>
      </c>
      <c r="CO40" s="93">
        <f>'Часть 2'!G45</f>
        <v>0</v>
      </c>
      <c r="CP40" s="93">
        <f>'Часть 2'!H45</f>
        <v>0</v>
      </c>
      <c r="CQ40" s="93">
        <f>'Часть 2'!I45</f>
        <v>0</v>
      </c>
      <c r="CR40" s="93">
        <f>'Часть 2'!J45</f>
        <v>0</v>
      </c>
      <c r="CS40" s="93">
        <f>'Часть 2'!K45</f>
        <v>0</v>
      </c>
      <c r="CT40" s="93">
        <f>'Часть 2'!L45</f>
        <v>0</v>
      </c>
      <c r="CU40" s="93">
        <f>'Часть 2'!M45</f>
        <v>0</v>
      </c>
      <c r="CV40" s="93">
        <f>'Часть 2'!N45</f>
        <v>0</v>
      </c>
      <c r="CW40" s="93">
        <f>'Часть 2'!O45</f>
        <v>0</v>
      </c>
      <c r="CX40" s="93">
        <f>'Часть 2'!P45</f>
        <v>0</v>
      </c>
      <c r="CY40" s="93">
        <f>'Часть 2'!Q45</f>
        <v>0</v>
      </c>
      <c r="CZ40" s="93">
        <f>'Часть 2'!R45</f>
        <v>0</v>
      </c>
      <c r="DA40" s="93">
        <f>'Часть 2'!S45</f>
        <v>0</v>
      </c>
      <c r="DB40" s="93">
        <f>'Часть 2'!T45</f>
        <v>0</v>
      </c>
      <c r="DC40" s="93">
        <f>'Часть 2'!U45</f>
        <v>0</v>
      </c>
      <c r="DD40" s="93">
        <f>'Часть 2'!V45</f>
        <v>0</v>
      </c>
      <c r="DE40" s="93">
        <f>'Часть 2'!W45</f>
        <v>0</v>
      </c>
      <c r="DH40" s="93" t="str">
        <f t="shared" si="6"/>
        <v>7в</v>
      </c>
      <c r="DI40" s="107" t="str">
        <f t="shared" si="7"/>
        <v>v1.1</v>
      </c>
      <c r="DJ40" s="93">
        <f t="shared" si="8"/>
        <v>0</v>
      </c>
      <c r="DK40" s="93">
        <f t="shared" si="9"/>
        <v>0</v>
      </c>
      <c r="DL40" s="93">
        <f t="shared" si="10"/>
        <v>0</v>
      </c>
      <c r="DM40" s="93">
        <f t="shared" si="11"/>
        <v>0</v>
      </c>
      <c r="DN40" s="93">
        <f t="shared" si="12"/>
        <v>0</v>
      </c>
      <c r="DO40" s="93">
        <f t="shared" si="3"/>
        <v>0</v>
      </c>
      <c r="DP40" s="93" t="str">
        <f>IF(DO40&gt;0,"_",IF(LEN(C40)&gt;0,IF(AND(DY40=1,DM40&gt;=служ!$D$41),5,IF(AND(DY40=1,DM40&gt;=служ!$C$41),4,IF(AND(DY40=1,DM40&gt;=служ!$B$41),3,2))),""))</f>
        <v/>
      </c>
      <c r="DQ40" s="93" t="str">
        <f>IF(DO40&gt;0,"_",IF(LEN(C40)&gt;0,IF(AND(DY40=1,DN40&gt;=служ!$D$42),5,IF(AND(DY40=1,DN40&gt;=служ!$C$42),4,IF(AND(DY40=1,DN40&gt;=служ!$B$42),3,2))),""))</f>
        <v/>
      </c>
      <c r="DR40" s="93" t="str">
        <f>IF(LEN(C40)&gt;0,IF(AND(DY40=1,DM40&gt;=служ!$D$41),5,IF(AND(DY40=1,DM40&gt;=служ!$C$41),4,IF(AND(DY40=1,DM40&gt;=служ!$B$41),3,2))),"")</f>
        <v/>
      </c>
      <c r="DS40" s="93" t="str">
        <f>IF(LEN(C40)&gt;0,IF(AND(DY40=1,DN40&gt;=служ!$D$42),5,IF(AND(DY40=1,DN40&gt;=служ!$C$42),4,IF(AND(DY40=1,DN40&gt;=служ!$B$42),3,2))),"")</f>
        <v/>
      </c>
      <c r="DT40" s="227" t="str">
        <f>IF(LEN(C40)&gt;0,DM40/служ!$G$41,"")</f>
        <v/>
      </c>
      <c r="DU40" s="227" t="str">
        <f>IF(LEN(C40)&gt;0,DN40/служ!$G$42,"")</f>
        <v/>
      </c>
      <c r="DV40" s="227" t="str">
        <f>IF(LEN(C40)&gt;0,DJ40/служ!$E$41,"")</f>
        <v/>
      </c>
      <c r="DW40" s="227" t="str">
        <f>IF(LEN(C40)&gt;0,DK40/служ!$E$42,"")</f>
        <v/>
      </c>
      <c r="DX40" s="227" t="str">
        <f>IF(LEN(C40)&gt;0,DL40/служ!$E$43,"")</f>
        <v/>
      </c>
      <c r="DY40" s="93">
        <f>IF(AND(DJ40&gt;=служ!$F$41,DK40&gt;=служ!$F$42,DL40&gt;=служ!$F$43),1,0)</f>
        <v>0</v>
      </c>
    </row>
    <row r="41" spans="1:129" ht="15.75" hidden="1" customHeight="1" x14ac:dyDescent="0.2">
      <c r="A41" s="93">
        <f t="shared" si="4"/>
        <v>0</v>
      </c>
      <c r="B41" s="259">
        <v>38</v>
      </c>
      <c r="C41" s="102" t="str">
        <f>IF(ISBLANK(Список!B43),"",IF(Список!K43=0,"","_"))</f>
        <v/>
      </c>
      <c r="D41" s="105" t="str">
        <f>IF(K!C90&lt;&gt;"#",IF('Часть 1'!D44="@","@",IF('Часть 1'!D44="нет","нет",IF(K!C90=0,0,1))),"")</f>
        <v/>
      </c>
      <c r="E41" s="105" t="str">
        <f>IF(K!F90&lt;&gt;"#",IF('Часть 1'!G44="@","@",IF('Часть 1'!G44="нет","нет",IF(K!F90=0,0,1))),"")</f>
        <v/>
      </c>
      <c r="F41" s="105" t="str">
        <f>IF(K!I90&lt;&gt;"#",IF('Часть 1'!J44="@","@",IF('Часть 1'!J44="нет","нет",IF(K!I90=0,0,1))),"")</f>
        <v/>
      </c>
      <c r="G41" s="105" t="str">
        <f>IF(K!L90&lt;&gt;"#",IF('Часть 1'!M44="@","@",IF('Часть 1'!M44="нет","нет",IF(K!L90=0,0,1))),"")</f>
        <v/>
      </c>
      <c r="H41" s="105" t="str">
        <f>IF(K!O90&lt;&gt;"#",IF('Часть 1'!P44="@","@",IF('Часть 1'!P44="нет","нет",IF(K!O90=0,0,1))),"")</f>
        <v/>
      </c>
      <c r="I41" s="105" t="str">
        <f>IF(K!R90&lt;&gt;"#",IF('Часть 1'!S44="@","@",IF('Часть 1'!S44="нет","нет",IF(K!R90=0,0,1))),"")</f>
        <v/>
      </c>
      <c r="J41" s="105" t="str">
        <f>IF(K!U90&lt;&gt;"#",IF('Часть 1'!V44="@","@",IF('Часть 1'!V44="нет","нет",IF(K!U90=0,0,1))),"")</f>
        <v/>
      </c>
      <c r="K41" s="105" t="str">
        <f>IF(K!X90&lt;&gt;"#",IF('Часть 1'!Y44="@","@",IF('Часть 1'!Y44="нет","нет",IF(K!X90=0,0,1))),"")</f>
        <v/>
      </c>
      <c r="L41" s="105" t="str">
        <f>IF(K!AA90&lt;&gt;"#",IF('Часть 1'!AB44="@","@",IF('Часть 1'!AB44="нет","нет",IF(K!AA90=0,0,1))),"")</f>
        <v/>
      </c>
      <c r="M41" s="105" t="str">
        <f>IF(K!AD90&lt;&gt;"#",IF('Часть 1'!AE44="@","@",IF('Часть 1'!AE44="нет","нет",IF(K!AD90=0,0,1))),"")</f>
        <v/>
      </c>
      <c r="N41" s="105" t="str">
        <f>IF(K!AG90&lt;&gt;"#",IF('Часть 1'!AH44="@","@",IF('Часть 1'!AH44="нет","нет",IF(K!AG90=0,0,1))),"")</f>
        <v/>
      </c>
      <c r="O41" s="105" t="str">
        <f>IF(K!AJ90&lt;&gt;"#",IF('Часть 1'!AK44="@","@",IF('Часть 1'!AK44="нет","нет",IF(K!AJ90=0,0,1))),"")</f>
        <v/>
      </c>
      <c r="P41" s="105" t="str">
        <f>IF(K!AM90&lt;&gt;"#",IF('Часть 1'!AN44="@","@",IF('Часть 1'!AN44="нет","нет",IF(K!AM90=0,0,1))),"")</f>
        <v/>
      </c>
      <c r="Q41" s="105" t="str">
        <f>IF(K!AP90&lt;&gt;"#",IF('Часть 1'!AQ44="@","@",IF('Часть 1'!AQ44="нет","нет",IF(K!AP90=0,0,1))),"")</f>
        <v/>
      </c>
      <c r="R41" s="105" t="str">
        <f>IF(K!AS90&lt;&gt;"#",IF('Часть 1'!AT44="@","@",IF('Часть 1'!AT44="нет","нет",IF(K!AS90=0,0,1))),"")</f>
        <v/>
      </c>
      <c r="S41" s="105" t="str">
        <f>IF(K!AV90&lt;&gt;"#",IF('Часть 1'!AW44="@","@",IF('Часть 1'!AW44="нет","нет",IF(K!AV90=0,0,1))),"")</f>
        <v/>
      </c>
      <c r="T41" s="105" t="str">
        <f>IF(K!AY90&lt;&gt;"#",IF('Часть 1'!AZ44="@","@",IF('Часть 1'!AZ44="нет","нет",IF(K!AY90=0,0,1))),"")</f>
        <v/>
      </c>
      <c r="U41" s="105" t="str">
        <f>IF(K!BB90&lt;&gt;"#",IF('Часть 1'!BC44="@","@",IF('Часть 1'!BC44="нет","нет",IF(K!BB90=0,0,1))),"")</f>
        <v/>
      </c>
      <c r="V41" s="105" t="str">
        <f>IF(K!BE90&lt;&gt;"#",IF('Часть 1'!BF44="@","@",IF('Часть 1'!BF44="нет","нет",IF(K!BE90=0,0,1))),"")</f>
        <v/>
      </c>
      <c r="W41" s="105" t="str">
        <f>IF(K!BH90&lt;&gt;"#",IF('Часть 1'!BI44="@","@",IF('Часть 1'!BI44="нет","нет",IF(K!BH90=0,0,1))),"")</f>
        <v/>
      </c>
      <c r="X41" s="105" t="str">
        <f>IF('Часть 2'!D46="","",'Часть 2'!D46)</f>
        <v/>
      </c>
      <c r="Y41" s="105" t="str">
        <f>IF('Часть 2'!E46="","",'Часть 2'!E46)</f>
        <v/>
      </c>
      <c r="Z41" s="105" t="str">
        <f>IF('Часть 2'!F46="","",'Часть 2'!F46)</f>
        <v/>
      </c>
      <c r="AA41" s="105" t="str">
        <f>IF('Часть 2'!G46="","",'Часть 2'!G46)</f>
        <v/>
      </c>
      <c r="AB41" s="105" t="str">
        <f>IF('Часть 2'!H46="","",'Часть 2'!H46)</f>
        <v/>
      </c>
      <c r="AC41" s="105" t="str">
        <f>IF('Часть 2'!I46="","",'Часть 2'!I46)</f>
        <v/>
      </c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229">
        <f t="shared" si="5"/>
        <v>0</v>
      </c>
      <c r="AS41" s="229" t="str">
        <f>IF(DO41&gt;0,"_",IF(LEN(C41)&gt;0,IF(AR41&gt;=служ!$D$35,5,IF(AR41&gt;=служ!$C$35,4,IF(AR41&gt;=служ!$B$35,3,2))),""))</f>
        <v/>
      </c>
      <c r="AT41" s="230" t="str">
        <f>IF(LEN(C41)&gt;0,AR41/служ!$M$9,"")</f>
        <v/>
      </c>
      <c r="AU41" s="93">
        <f>Список!C43</f>
        <v>0</v>
      </c>
      <c r="AV41" s="93">
        <f>Список!D43</f>
        <v>0</v>
      </c>
      <c r="AW41" s="93" t="str">
        <f>IF(LEN(C41)&gt;0,IF(AR41&gt;=служ!$D$35,5,IF(AR41&gt;=служ!$C$35,4,IF(AR41&gt;=служ!$B$35,3,2))),"")</f>
        <v/>
      </c>
      <c r="AX41" s="93">
        <f>'Часть 1'!D44</f>
        <v>0</v>
      </c>
      <c r="AY41" s="93">
        <f>'Часть 1'!F44</f>
        <v>0</v>
      </c>
      <c r="AZ41" s="93">
        <f>'Часть 1'!G44</f>
        <v>0</v>
      </c>
      <c r="BA41" s="93">
        <f>'Часть 1'!I44</f>
        <v>0</v>
      </c>
      <c r="BB41" s="93">
        <f>'Часть 1'!J44</f>
        <v>0</v>
      </c>
      <c r="BC41" s="93">
        <f>'Часть 1'!L44</f>
        <v>0</v>
      </c>
      <c r="BD41" s="93">
        <f>'Часть 1'!M44</f>
        <v>0</v>
      </c>
      <c r="BE41" s="93">
        <f>'Часть 1'!O44</f>
        <v>0</v>
      </c>
      <c r="BF41" s="93">
        <f>'Часть 1'!P44</f>
        <v>0</v>
      </c>
      <c r="BG41" s="93">
        <f>'Часть 1'!R44</f>
        <v>0</v>
      </c>
      <c r="BH41" s="93">
        <f>'Часть 1'!S44</f>
        <v>0</v>
      </c>
      <c r="BI41" s="93">
        <f>'Часть 1'!U44</f>
        <v>0</v>
      </c>
      <c r="BJ41" s="93">
        <f>'Часть 1'!V44</f>
        <v>0</v>
      </c>
      <c r="BK41" s="93">
        <f>'Часть 1'!X44</f>
        <v>0</v>
      </c>
      <c r="BL41" s="93">
        <f>'Часть 1'!Y44</f>
        <v>0</v>
      </c>
      <c r="BM41" s="93">
        <f>'Часть 1'!AA44</f>
        <v>0</v>
      </c>
      <c r="BN41" s="93">
        <f>'Часть 1'!AB44</f>
        <v>0</v>
      </c>
      <c r="BO41" s="93">
        <f>'Часть 1'!AD44</f>
        <v>0</v>
      </c>
      <c r="BP41" s="93">
        <f>'Часть 1'!AE44</f>
        <v>0</v>
      </c>
      <c r="BQ41" s="93">
        <f>'Часть 1'!AG44</f>
        <v>0</v>
      </c>
      <c r="BR41" s="93">
        <f>'Часть 1'!AH44</f>
        <v>0</v>
      </c>
      <c r="BS41" s="93">
        <f>'Часть 1'!AJ44</f>
        <v>0</v>
      </c>
      <c r="BT41" s="93">
        <f>'Часть 1'!AK44</f>
        <v>0</v>
      </c>
      <c r="BU41" s="93">
        <f>'Часть 1'!AM44</f>
        <v>0</v>
      </c>
      <c r="BV41" s="93">
        <f>'Часть 1'!AN44</f>
        <v>0</v>
      </c>
      <c r="BW41" s="93">
        <f>'Часть 1'!AP44</f>
        <v>0</v>
      </c>
      <c r="BX41" s="93">
        <f>'Часть 1'!AQ44</f>
        <v>0</v>
      </c>
      <c r="BY41" s="93">
        <f>'Часть 1'!AS44</f>
        <v>0</v>
      </c>
      <c r="BZ41" s="93">
        <f>'Часть 1'!AT44</f>
        <v>0</v>
      </c>
      <c r="CA41" s="93">
        <f>'Часть 1'!AV44</f>
        <v>0</v>
      </c>
      <c r="CB41" s="93">
        <f>'Часть 1'!AW44</f>
        <v>0</v>
      </c>
      <c r="CC41" s="93">
        <f>'Часть 1'!AY44</f>
        <v>0</v>
      </c>
      <c r="CD41" s="93">
        <f>'Часть 1'!AZ44</f>
        <v>0</v>
      </c>
      <c r="CE41" s="93">
        <f>'Часть 1'!BB44</f>
        <v>0</v>
      </c>
      <c r="CF41" s="93">
        <f>'Часть 1'!BC44</f>
        <v>0</v>
      </c>
      <c r="CG41" s="93">
        <f>'Часть 1'!BE44</f>
        <v>0</v>
      </c>
      <c r="CH41" s="93">
        <f>'Часть 1'!BF44</f>
        <v>0</v>
      </c>
      <c r="CI41" s="93">
        <f>'Часть 1'!BH44</f>
        <v>0</v>
      </c>
      <c r="CJ41" s="93">
        <f>'Часть 1'!BI44</f>
        <v>0</v>
      </c>
      <c r="CK41" s="93">
        <f>'Часть 1'!BK44</f>
        <v>0</v>
      </c>
      <c r="CL41" s="93">
        <f>'Часть 2'!D46</f>
        <v>0</v>
      </c>
      <c r="CM41" s="93">
        <f>'Часть 2'!E46</f>
        <v>0</v>
      </c>
      <c r="CN41" s="93">
        <f>'Часть 2'!F46</f>
        <v>0</v>
      </c>
      <c r="CO41" s="93">
        <f>'Часть 2'!G46</f>
        <v>0</v>
      </c>
      <c r="CP41" s="93">
        <f>'Часть 2'!H46</f>
        <v>0</v>
      </c>
      <c r="CQ41" s="93">
        <f>'Часть 2'!I46</f>
        <v>0</v>
      </c>
      <c r="CR41" s="93">
        <f>'Часть 2'!J46</f>
        <v>0</v>
      </c>
      <c r="CS41" s="93">
        <f>'Часть 2'!K46</f>
        <v>0</v>
      </c>
      <c r="CT41" s="93">
        <f>'Часть 2'!L46</f>
        <v>0</v>
      </c>
      <c r="CU41" s="93">
        <f>'Часть 2'!M46</f>
        <v>0</v>
      </c>
      <c r="CV41" s="93">
        <f>'Часть 2'!N46</f>
        <v>0</v>
      </c>
      <c r="CW41" s="93">
        <f>'Часть 2'!O46</f>
        <v>0</v>
      </c>
      <c r="CX41" s="93">
        <f>'Часть 2'!P46</f>
        <v>0</v>
      </c>
      <c r="CY41" s="93">
        <f>'Часть 2'!Q46</f>
        <v>0</v>
      </c>
      <c r="CZ41" s="93">
        <f>'Часть 2'!R46</f>
        <v>0</v>
      </c>
      <c r="DA41" s="93">
        <f>'Часть 2'!S46</f>
        <v>0</v>
      </c>
      <c r="DB41" s="93">
        <f>'Часть 2'!T46</f>
        <v>0</v>
      </c>
      <c r="DC41" s="93">
        <f>'Часть 2'!U46</f>
        <v>0</v>
      </c>
      <c r="DD41" s="93">
        <f>'Часть 2'!V46</f>
        <v>0</v>
      </c>
      <c r="DE41" s="93">
        <f>'Часть 2'!W46</f>
        <v>0</v>
      </c>
      <c r="DH41" s="93" t="str">
        <f t="shared" si="6"/>
        <v>7в</v>
      </c>
      <c r="DI41" s="107" t="str">
        <f t="shared" si="7"/>
        <v>v1.1</v>
      </c>
      <c r="DJ41" s="93">
        <f t="shared" si="8"/>
        <v>0</v>
      </c>
      <c r="DK41" s="93">
        <f t="shared" si="9"/>
        <v>0</v>
      </c>
      <c r="DL41" s="93">
        <f t="shared" si="10"/>
        <v>0</v>
      </c>
      <c r="DM41" s="93">
        <f t="shared" si="11"/>
        <v>0</v>
      </c>
      <c r="DN41" s="93">
        <f t="shared" si="12"/>
        <v>0</v>
      </c>
      <c r="DO41" s="93">
        <f t="shared" si="3"/>
        <v>0</v>
      </c>
      <c r="DP41" s="93" t="str">
        <f>IF(DO41&gt;0,"_",IF(LEN(C41)&gt;0,IF(AND(DY41=1,DM41&gt;=служ!$D$41),5,IF(AND(DY41=1,DM41&gt;=служ!$C$41),4,IF(AND(DY41=1,DM41&gt;=служ!$B$41),3,2))),""))</f>
        <v/>
      </c>
      <c r="DQ41" s="93" t="str">
        <f>IF(DO41&gt;0,"_",IF(LEN(C41)&gt;0,IF(AND(DY41=1,DN41&gt;=служ!$D$42),5,IF(AND(DY41=1,DN41&gt;=служ!$C$42),4,IF(AND(DY41=1,DN41&gt;=служ!$B$42),3,2))),""))</f>
        <v/>
      </c>
      <c r="DR41" s="93" t="str">
        <f>IF(LEN(C41)&gt;0,IF(AND(DY41=1,DM41&gt;=служ!$D$41),5,IF(AND(DY41=1,DM41&gt;=служ!$C$41),4,IF(AND(DY41=1,DM41&gt;=служ!$B$41),3,2))),"")</f>
        <v/>
      </c>
      <c r="DS41" s="93" t="str">
        <f>IF(LEN(C41)&gt;0,IF(AND(DY41=1,DN41&gt;=служ!$D$42),5,IF(AND(DY41=1,DN41&gt;=служ!$C$42),4,IF(AND(DY41=1,DN41&gt;=служ!$B$42),3,2))),"")</f>
        <v/>
      </c>
      <c r="DT41" s="227" t="str">
        <f>IF(LEN(C41)&gt;0,DM41/служ!$G$41,"")</f>
        <v/>
      </c>
      <c r="DU41" s="227" t="str">
        <f>IF(LEN(C41)&gt;0,DN41/служ!$G$42,"")</f>
        <v/>
      </c>
      <c r="DV41" s="227" t="str">
        <f>IF(LEN(C41)&gt;0,DJ41/служ!$E$41,"")</f>
        <v/>
      </c>
      <c r="DW41" s="227" t="str">
        <f>IF(LEN(C41)&gt;0,DK41/служ!$E$42,"")</f>
        <v/>
      </c>
      <c r="DX41" s="227" t="str">
        <f>IF(LEN(C41)&gt;0,DL41/служ!$E$43,"")</f>
        <v/>
      </c>
      <c r="DY41" s="93">
        <f>IF(AND(DJ41&gt;=служ!$F$41,DK41&gt;=служ!$F$42,DL41&gt;=служ!$F$43),1,0)</f>
        <v>0</v>
      </c>
    </row>
    <row r="42" spans="1:129" ht="15.75" hidden="1" customHeight="1" x14ac:dyDescent="0.2">
      <c r="A42" s="93">
        <f t="shared" si="4"/>
        <v>0</v>
      </c>
      <c r="B42" s="259">
        <v>39</v>
      </c>
      <c r="C42" s="102" t="str">
        <f>IF(ISBLANK(Список!B44),"",IF(Список!K44=0,"","_"))</f>
        <v/>
      </c>
      <c r="D42" s="105" t="str">
        <f>IF(K!C91&lt;&gt;"#",IF('Часть 1'!D45="@","@",IF('Часть 1'!D45="нет","нет",IF(K!C91=0,0,1))),"")</f>
        <v/>
      </c>
      <c r="E42" s="105" t="str">
        <f>IF(K!F91&lt;&gt;"#",IF('Часть 1'!G45="@","@",IF('Часть 1'!G45="нет","нет",IF(K!F91=0,0,1))),"")</f>
        <v/>
      </c>
      <c r="F42" s="105" t="str">
        <f>IF(K!I91&lt;&gt;"#",IF('Часть 1'!J45="@","@",IF('Часть 1'!J45="нет","нет",IF(K!I91=0,0,1))),"")</f>
        <v/>
      </c>
      <c r="G42" s="105" t="str">
        <f>IF(K!L91&lt;&gt;"#",IF('Часть 1'!M45="@","@",IF('Часть 1'!M45="нет","нет",IF(K!L91=0,0,1))),"")</f>
        <v/>
      </c>
      <c r="H42" s="105" t="str">
        <f>IF(K!O91&lt;&gt;"#",IF('Часть 1'!P45="@","@",IF('Часть 1'!P45="нет","нет",IF(K!O91=0,0,1))),"")</f>
        <v/>
      </c>
      <c r="I42" s="105" t="str">
        <f>IF(K!R91&lt;&gt;"#",IF('Часть 1'!S45="@","@",IF('Часть 1'!S45="нет","нет",IF(K!R91=0,0,1))),"")</f>
        <v/>
      </c>
      <c r="J42" s="105" t="str">
        <f>IF(K!U91&lt;&gt;"#",IF('Часть 1'!V45="@","@",IF('Часть 1'!V45="нет","нет",IF(K!U91=0,0,1))),"")</f>
        <v/>
      </c>
      <c r="K42" s="105" t="str">
        <f>IF(K!X91&lt;&gt;"#",IF('Часть 1'!Y45="@","@",IF('Часть 1'!Y45="нет","нет",IF(K!X91=0,0,1))),"")</f>
        <v/>
      </c>
      <c r="L42" s="105" t="str">
        <f>IF(K!AA91&lt;&gt;"#",IF('Часть 1'!AB45="@","@",IF('Часть 1'!AB45="нет","нет",IF(K!AA91=0,0,1))),"")</f>
        <v/>
      </c>
      <c r="M42" s="105" t="str">
        <f>IF(K!AD91&lt;&gt;"#",IF('Часть 1'!AE45="@","@",IF('Часть 1'!AE45="нет","нет",IF(K!AD91=0,0,1))),"")</f>
        <v/>
      </c>
      <c r="N42" s="105" t="str">
        <f>IF(K!AG91&lt;&gt;"#",IF('Часть 1'!AH45="@","@",IF('Часть 1'!AH45="нет","нет",IF(K!AG91=0,0,1))),"")</f>
        <v/>
      </c>
      <c r="O42" s="105" t="str">
        <f>IF(K!AJ91&lt;&gt;"#",IF('Часть 1'!AK45="@","@",IF('Часть 1'!AK45="нет","нет",IF(K!AJ91=0,0,1))),"")</f>
        <v/>
      </c>
      <c r="P42" s="105" t="str">
        <f>IF(K!AM91&lt;&gt;"#",IF('Часть 1'!AN45="@","@",IF('Часть 1'!AN45="нет","нет",IF(K!AM91=0,0,1))),"")</f>
        <v/>
      </c>
      <c r="Q42" s="105" t="str">
        <f>IF(K!AP91&lt;&gt;"#",IF('Часть 1'!AQ45="@","@",IF('Часть 1'!AQ45="нет","нет",IF(K!AP91=0,0,1))),"")</f>
        <v/>
      </c>
      <c r="R42" s="105" t="str">
        <f>IF(K!AS91&lt;&gt;"#",IF('Часть 1'!AT45="@","@",IF('Часть 1'!AT45="нет","нет",IF(K!AS91=0,0,1))),"")</f>
        <v/>
      </c>
      <c r="S42" s="105" t="str">
        <f>IF(K!AV91&lt;&gt;"#",IF('Часть 1'!AW45="@","@",IF('Часть 1'!AW45="нет","нет",IF(K!AV91=0,0,1))),"")</f>
        <v/>
      </c>
      <c r="T42" s="105" t="str">
        <f>IF(K!AY91&lt;&gt;"#",IF('Часть 1'!AZ45="@","@",IF('Часть 1'!AZ45="нет","нет",IF(K!AY91=0,0,1))),"")</f>
        <v/>
      </c>
      <c r="U42" s="105" t="str">
        <f>IF(K!BB91&lt;&gt;"#",IF('Часть 1'!BC45="@","@",IF('Часть 1'!BC45="нет","нет",IF(K!BB91=0,0,1))),"")</f>
        <v/>
      </c>
      <c r="V42" s="105" t="str">
        <f>IF(K!BE91&lt;&gt;"#",IF('Часть 1'!BF45="@","@",IF('Часть 1'!BF45="нет","нет",IF(K!BE91=0,0,1))),"")</f>
        <v/>
      </c>
      <c r="W42" s="105" t="str">
        <f>IF(K!BH91&lt;&gt;"#",IF('Часть 1'!BI45="@","@",IF('Часть 1'!BI45="нет","нет",IF(K!BH91=0,0,1))),"")</f>
        <v/>
      </c>
      <c r="X42" s="105" t="str">
        <f>IF('Часть 2'!D47="","",'Часть 2'!D47)</f>
        <v/>
      </c>
      <c r="Y42" s="105" t="str">
        <f>IF('Часть 2'!E47="","",'Часть 2'!E47)</f>
        <v/>
      </c>
      <c r="Z42" s="105" t="str">
        <f>IF('Часть 2'!F47="","",'Часть 2'!F47)</f>
        <v/>
      </c>
      <c r="AA42" s="105" t="str">
        <f>IF('Часть 2'!G47="","",'Часть 2'!G47)</f>
        <v/>
      </c>
      <c r="AB42" s="105" t="str">
        <f>IF('Часть 2'!H47="","",'Часть 2'!H47)</f>
        <v/>
      </c>
      <c r="AC42" s="105" t="str">
        <f>IF('Часть 2'!I47="","",'Часть 2'!I47)</f>
        <v/>
      </c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229">
        <f t="shared" si="5"/>
        <v>0</v>
      </c>
      <c r="AS42" s="229" t="str">
        <f>IF(DO42&gt;0,"_",IF(LEN(C42)&gt;0,IF(AR42&gt;=служ!$D$35,5,IF(AR42&gt;=служ!$C$35,4,IF(AR42&gt;=служ!$B$35,3,2))),""))</f>
        <v/>
      </c>
      <c r="AT42" s="230" t="str">
        <f>IF(LEN(C42)&gt;0,AR42/служ!$M$9,"")</f>
        <v/>
      </c>
      <c r="AU42" s="93">
        <f>Список!C44</f>
        <v>0</v>
      </c>
      <c r="AV42" s="93">
        <f>Список!D44</f>
        <v>0</v>
      </c>
      <c r="AW42" s="93" t="str">
        <f>IF(LEN(C42)&gt;0,IF(AR42&gt;=служ!$D$35,5,IF(AR42&gt;=служ!$C$35,4,IF(AR42&gt;=служ!$B$35,3,2))),"")</f>
        <v/>
      </c>
      <c r="AX42" s="93">
        <f>'Часть 1'!D45</f>
        <v>0</v>
      </c>
      <c r="AY42" s="93">
        <f>'Часть 1'!F45</f>
        <v>0</v>
      </c>
      <c r="AZ42" s="93">
        <f>'Часть 1'!G45</f>
        <v>0</v>
      </c>
      <c r="BA42" s="93">
        <f>'Часть 1'!I45</f>
        <v>0</v>
      </c>
      <c r="BB42" s="93">
        <f>'Часть 1'!J45</f>
        <v>0</v>
      </c>
      <c r="BC42" s="93">
        <f>'Часть 1'!L45</f>
        <v>0</v>
      </c>
      <c r="BD42" s="93">
        <f>'Часть 1'!M45</f>
        <v>0</v>
      </c>
      <c r="BE42" s="93">
        <f>'Часть 1'!O45</f>
        <v>0</v>
      </c>
      <c r="BF42" s="93">
        <f>'Часть 1'!P45</f>
        <v>0</v>
      </c>
      <c r="BG42" s="93">
        <f>'Часть 1'!R45</f>
        <v>0</v>
      </c>
      <c r="BH42" s="93">
        <f>'Часть 1'!S45</f>
        <v>0</v>
      </c>
      <c r="BI42" s="93">
        <f>'Часть 1'!U45</f>
        <v>0</v>
      </c>
      <c r="BJ42" s="93">
        <f>'Часть 1'!V45</f>
        <v>0</v>
      </c>
      <c r="BK42" s="93">
        <f>'Часть 1'!X45</f>
        <v>0</v>
      </c>
      <c r="BL42" s="93">
        <f>'Часть 1'!Y45</f>
        <v>0</v>
      </c>
      <c r="BM42" s="93">
        <f>'Часть 1'!AA45</f>
        <v>0</v>
      </c>
      <c r="BN42" s="93">
        <f>'Часть 1'!AB45</f>
        <v>0</v>
      </c>
      <c r="BO42" s="93">
        <f>'Часть 1'!AD45</f>
        <v>0</v>
      </c>
      <c r="BP42" s="93">
        <f>'Часть 1'!AE45</f>
        <v>0</v>
      </c>
      <c r="BQ42" s="93">
        <f>'Часть 1'!AG45</f>
        <v>0</v>
      </c>
      <c r="BR42" s="93">
        <f>'Часть 1'!AH45</f>
        <v>0</v>
      </c>
      <c r="BS42" s="93">
        <f>'Часть 1'!AJ45</f>
        <v>0</v>
      </c>
      <c r="BT42" s="93">
        <f>'Часть 1'!AK45</f>
        <v>0</v>
      </c>
      <c r="BU42" s="93">
        <f>'Часть 1'!AM45</f>
        <v>0</v>
      </c>
      <c r="BV42" s="93">
        <f>'Часть 1'!AN45</f>
        <v>0</v>
      </c>
      <c r="BW42" s="93">
        <f>'Часть 1'!AP45</f>
        <v>0</v>
      </c>
      <c r="BX42" s="93">
        <f>'Часть 1'!AQ45</f>
        <v>0</v>
      </c>
      <c r="BY42" s="93">
        <f>'Часть 1'!AS45</f>
        <v>0</v>
      </c>
      <c r="BZ42" s="93">
        <f>'Часть 1'!AT45</f>
        <v>0</v>
      </c>
      <c r="CA42" s="93">
        <f>'Часть 1'!AV45</f>
        <v>0</v>
      </c>
      <c r="CB42" s="93">
        <f>'Часть 1'!AW45</f>
        <v>0</v>
      </c>
      <c r="CC42" s="93">
        <f>'Часть 1'!AY45</f>
        <v>0</v>
      </c>
      <c r="CD42" s="93">
        <f>'Часть 1'!AZ45</f>
        <v>0</v>
      </c>
      <c r="CE42" s="93">
        <f>'Часть 1'!BB45</f>
        <v>0</v>
      </c>
      <c r="CF42" s="93">
        <f>'Часть 1'!BC45</f>
        <v>0</v>
      </c>
      <c r="CG42" s="93">
        <f>'Часть 1'!BE45</f>
        <v>0</v>
      </c>
      <c r="CH42" s="93">
        <f>'Часть 1'!BF45</f>
        <v>0</v>
      </c>
      <c r="CI42" s="93">
        <f>'Часть 1'!BH45</f>
        <v>0</v>
      </c>
      <c r="CJ42" s="93">
        <f>'Часть 1'!BI45</f>
        <v>0</v>
      </c>
      <c r="CK42" s="93">
        <f>'Часть 1'!BK45</f>
        <v>0</v>
      </c>
      <c r="CL42" s="93">
        <f>'Часть 2'!D47</f>
        <v>0</v>
      </c>
      <c r="CM42" s="93">
        <f>'Часть 2'!E47</f>
        <v>0</v>
      </c>
      <c r="CN42" s="93">
        <f>'Часть 2'!F47</f>
        <v>0</v>
      </c>
      <c r="CO42" s="93">
        <f>'Часть 2'!G47</f>
        <v>0</v>
      </c>
      <c r="CP42" s="93">
        <f>'Часть 2'!H47</f>
        <v>0</v>
      </c>
      <c r="CQ42" s="93">
        <f>'Часть 2'!I47</f>
        <v>0</v>
      </c>
      <c r="CR42" s="93">
        <f>'Часть 2'!J47</f>
        <v>0</v>
      </c>
      <c r="CS42" s="93">
        <f>'Часть 2'!K47</f>
        <v>0</v>
      </c>
      <c r="CT42" s="93">
        <f>'Часть 2'!L47</f>
        <v>0</v>
      </c>
      <c r="CU42" s="93">
        <f>'Часть 2'!M47</f>
        <v>0</v>
      </c>
      <c r="CV42" s="93">
        <f>'Часть 2'!N47</f>
        <v>0</v>
      </c>
      <c r="CW42" s="93">
        <f>'Часть 2'!O47</f>
        <v>0</v>
      </c>
      <c r="CX42" s="93">
        <f>'Часть 2'!P47</f>
        <v>0</v>
      </c>
      <c r="CY42" s="93">
        <f>'Часть 2'!Q47</f>
        <v>0</v>
      </c>
      <c r="CZ42" s="93">
        <f>'Часть 2'!R47</f>
        <v>0</v>
      </c>
      <c r="DA42" s="93">
        <f>'Часть 2'!S47</f>
        <v>0</v>
      </c>
      <c r="DB42" s="93">
        <f>'Часть 2'!T47</f>
        <v>0</v>
      </c>
      <c r="DC42" s="93">
        <f>'Часть 2'!U47</f>
        <v>0</v>
      </c>
      <c r="DD42" s="93">
        <f>'Часть 2'!V47</f>
        <v>0</v>
      </c>
      <c r="DE42" s="93">
        <f>'Часть 2'!W47</f>
        <v>0</v>
      </c>
      <c r="DH42" s="93" t="str">
        <f t="shared" si="6"/>
        <v>7в</v>
      </c>
      <c r="DI42" s="107" t="str">
        <f t="shared" si="7"/>
        <v>v1.1</v>
      </c>
      <c r="DJ42" s="93">
        <f t="shared" si="8"/>
        <v>0</v>
      </c>
      <c r="DK42" s="93">
        <f t="shared" si="9"/>
        <v>0</v>
      </c>
      <c r="DL42" s="93">
        <f t="shared" si="10"/>
        <v>0</v>
      </c>
      <c r="DM42" s="93">
        <f t="shared" si="11"/>
        <v>0</v>
      </c>
      <c r="DN42" s="93">
        <f t="shared" si="12"/>
        <v>0</v>
      </c>
      <c r="DO42" s="93">
        <f t="shared" si="3"/>
        <v>0</v>
      </c>
      <c r="DP42" s="93" t="str">
        <f>IF(DO42&gt;0,"_",IF(LEN(C42)&gt;0,IF(AND(DY42=1,DM42&gt;=служ!$D$41),5,IF(AND(DY42=1,DM42&gt;=служ!$C$41),4,IF(AND(DY42=1,DM42&gt;=служ!$B$41),3,2))),""))</f>
        <v/>
      </c>
      <c r="DQ42" s="93" t="str">
        <f>IF(DO42&gt;0,"_",IF(LEN(C42)&gt;0,IF(AND(DY42=1,DN42&gt;=служ!$D$42),5,IF(AND(DY42=1,DN42&gt;=служ!$C$42),4,IF(AND(DY42=1,DN42&gt;=служ!$B$42),3,2))),""))</f>
        <v/>
      </c>
      <c r="DR42" s="93" t="str">
        <f>IF(LEN(C42)&gt;0,IF(AND(DY42=1,DM42&gt;=служ!$D$41),5,IF(AND(DY42=1,DM42&gt;=служ!$C$41),4,IF(AND(DY42=1,DM42&gt;=служ!$B$41),3,2))),"")</f>
        <v/>
      </c>
      <c r="DS42" s="93" t="str">
        <f>IF(LEN(C42)&gt;0,IF(AND(DY42=1,DN42&gt;=служ!$D$42),5,IF(AND(DY42=1,DN42&gt;=служ!$C$42),4,IF(AND(DY42=1,DN42&gt;=служ!$B$42),3,2))),"")</f>
        <v/>
      </c>
      <c r="DT42" s="227" t="str">
        <f>IF(LEN(C42)&gt;0,DM42/служ!$G$41,"")</f>
        <v/>
      </c>
      <c r="DU42" s="227" t="str">
        <f>IF(LEN(C42)&gt;0,DN42/служ!$G$42,"")</f>
        <v/>
      </c>
      <c r="DV42" s="227" t="str">
        <f>IF(LEN(C42)&gt;0,DJ42/служ!$E$41,"")</f>
        <v/>
      </c>
      <c r="DW42" s="227" t="str">
        <f>IF(LEN(C42)&gt;0,DK42/служ!$E$42,"")</f>
        <v/>
      </c>
      <c r="DX42" s="227" t="str">
        <f>IF(LEN(C42)&gt;0,DL42/служ!$E$43,"")</f>
        <v/>
      </c>
      <c r="DY42" s="93">
        <f>IF(AND(DJ42&gt;=служ!$F$41,DK42&gt;=служ!$F$42,DL42&gt;=служ!$F$43),1,0)</f>
        <v>0</v>
      </c>
    </row>
    <row r="43" spans="1:129" ht="15.75" hidden="1" customHeight="1" x14ac:dyDescent="0.2">
      <c r="A43" s="93">
        <f t="shared" si="4"/>
        <v>0</v>
      </c>
      <c r="B43" s="259">
        <v>40</v>
      </c>
      <c r="C43" s="102" t="str">
        <f>IF(ISBLANK(Список!B45),"",IF(Список!K45=0,"","_"))</f>
        <v/>
      </c>
      <c r="D43" s="105" t="str">
        <f>IF(K!C92&lt;&gt;"#",IF('Часть 1'!D46="@","@",IF('Часть 1'!D46="нет","нет",IF(K!C92=0,0,1))),"")</f>
        <v/>
      </c>
      <c r="E43" s="105" t="str">
        <f>IF(K!F92&lt;&gt;"#",IF('Часть 1'!G46="@","@",IF('Часть 1'!G46="нет","нет",IF(K!F92=0,0,1))),"")</f>
        <v/>
      </c>
      <c r="F43" s="105" t="str">
        <f>IF(K!I92&lt;&gt;"#",IF('Часть 1'!J46="@","@",IF('Часть 1'!J46="нет","нет",IF(K!I92=0,0,1))),"")</f>
        <v/>
      </c>
      <c r="G43" s="105" t="str">
        <f>IF(K!L92&lt;&gt;"#",IF('Часть 1'!M46="@","@",IF('Часть 1'!M46="нет","нет",IF(K!L92=0,0,1))),"")</f>
        <v/>
      </c>
      <c r="H43" s="105" t="str">
        <f>IF(K!O92&lt;&gt;"#",IF('Часть 1'!P46="@","@",IF('Часть 1'!P46="нет","нет",IF(K!O92=0,0,1))),"")</f>
        <v/>
      </c>
      <c r="I43" s="105" t="str">
        <f>IF(K!R92&lt;&gt;"#",IF('Часть 1'!S46="@","@",IF('Часть 1'!S46="нет","нет",IF(K!R92=0,0,1))),"")</f>
        <v/>
      </c>
      <c r="J43" s="105" t="str">
        <f>IF(K!U92&lt;&gt;"#",IF('Часть 1'!V46="@","@",IF('Часть 1'!V46="нет","нет",IF(K!U92=0,0,1))),"")</f>
        <v/>
      </c>
      <c r="K43" s="105" t="str">
        <f>IF(K!X92&lt;&gt;"#",IF('Часть 1'!Y46="@","@",IF('Часть 1'!Y46="нет","нет",IF(K!X92=0,0,1))),"")</f>
        <v/>
      </c>
      <c r="L43" s="105" t="str">
        <f>IF(K!AA92&lt;&gt;"#",IF('Часть 1'!AB46="@","@",IF('Часть 1'!AB46="нет","нет",IF(K!AA92=0,0,1))),"")</f>
        <v/>
      </c>
      <c r="M43" s="105" t="str">
        <f>IF(K!AD92&lt;&gt;"#",IF('Часть 1'!AE46="@","@",IF('Часть 1'!AE46="нет","нет",IF(K!AD92=0,0,1))),"")</f>
        <v/>
      </c>
      <c r="N43" s="105" t="str">
        <f>IF(K!AG92&lt;&gt;"#",IF('Часть 1'!AH46="@","@",IF('Часть 1'!AH46="нет","нет",IF(K!AG92=0,0,1))),"")</f>
        <v/>
      </c>
      <c r="O43" s="105" t="str">
        <f>IF(K!AJ92&lt;&gt;"#",IF('Часть 1'!AK46="@","@",IF('Часть 1'!AK46="нет","нет",IF(K!AJ92=0,0,1))),"")</f>
        <v/>
      </c>
      <c r="P43" s="105" t="str">
        <f>IF(K!AM92&lt;&gt;"#",IF('Часть 1'!AN46="@","@",IF('Часть 1'!AN46="нет","нет",IF(K!AM92=0,0,1))),"")</f>
        <v/>
      </c>
      <c r="Q43" s="105" t="str">
        <f>IF(K!AP92&lt;&gt;"#",IF('Часть 1'!AQ46="@","@",IF('Часть 1'!AQ46="нет","нет",IF(K!AP92=0,0,1))),"")</f>
        <v/>
      </c>
      <c r="R43" s="105" t="str">
        <f>IF(K!AS92&lt;&gt;"#",IF('Часть 1'!AT46="@","@",IF('Часть 1'!AT46="нет","нет",IF(K!AS92=0,0,1))),"")</f>
        <v/>
      </c>
      <c r="S43" s="105" t="str">
        <f>IF(K!AV92&lt;&gt;"#",IF('Часть 1'!AW46="@","@",IF('Часть 1'!AW46="нет","нет",IF(K!AV92=0,0,1))),"")</f>
        <v/>
      </c>
      <c r="T43" s="105" t="str">
        <f>IF(K!AY92&lt;&gt;"#",IF('Часть 1'!AZ46="@","@",IF('Часть 1'!AZ46="нет","нет",IF(K!AY92=0,0,1))),"")</f>
        <v/>
      </c>
      <c r="U43" s="105" t="str">
        <f>IF(K!BB92&lt;&gt;"#",IF('Часть 1'!BC46="@","@",IF('Часть 1'!BC46="нет","нет",IF(K!BB92=0,0,1))),"")</f>
        <v/>
      </c>
      <c r="V43" s="105" t="str">
        <f>IF(K!BE92&lt;&gt;"#",IF('Часть 1'!BF46="@","@",IF('Часть 1'!BF46="нет","нет",IF(K!BE92=0,0,1))),"")</f>
        <v/>
      </c>
      <c r="W43" s="105" t="str">
        <f>IF(K!BH92&lt;&gt;"#",IF('Часть 1'!BI46="@","@",IF('Часть 1'!BI46="нет","нет",IF(K!BH92=0,0,1))),"")</f>
        <v/>
      </c>
      <c r="X43" s="105" t="str">
        <f>IF('Часть 2'!D48="","",'Часть 2'!D48)</f>
        <v/>
      </c>
      <c r="Y43" s="105" t="str">
        <f>IF('Часть 2'!E48="","",'Часть 2'!E48)</f>
        <v/>
      </c>
      <c r="Z43" s="105" t="str">
        <f>IF('Часть 2'!F48="","",'Часть 2'!F48)</f>
        <v/>
      </c>
      <c r="AA43" s="105" t="str">
        <f>IF('Часть 2'!G48="","",'Часть 2'!G48)</f>
        <v/>
      </c>
      <c r="AB43" s="105" t="str">
        <f>IF('Часть 2'!H48="","",'Часть 2'!H48)</f>
        <v/>
      </c>
      <c r="AC43" s="105" t="str">
        <f>IF('Часть 2'!I48="","",'Часть 2'!I48)</f>
        <v/>
      </c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229">
        <f t="shared" si="5"/>
        <v>0</v>
      </c>
      <c r="AS43" s="229" t="str">
        <f>IF(DO43&gt;0,"_",IF(LEN(C43)&gt;0,IF(AR43&gt;=служ!$D$35,5,IF(AR43&gt;=служ!$C$35,4,IF(AR43&gt;=служ!$B$35,3,2))),""))</f>
        <v/>
      </c>
      <c r="AT43" s="230" t="str">
        <f>IF(LEN(C43)&gt;0,AR43/служ!$M$9,"")</f>
        <v/>
      </c>
      <c r="AU43" s="93">
        <f>Список!C45</f>
        <v>0</v>
      </c>
      <c r="AV43" s="93">
        <f>Список!D45</f>
        <v>0</v>
      </c>
      <c r="AW43" s="93" t="str">
        <f>IF(LEN(C43)&gt;0,IF(AR43&gt;=служ!$D$35,5,IF(AR43&gt;=служ!$C$35,4,IF(AR43&gt;=служ!$B$35,3,2))),"")</f>
        <v/>
      </c>
      <c r="AX43" s="93">
        <f>'Часть 1'!D46</f>
        <v>0</v>
      </c>
      <c r="AY43" s="93">
        <f>'Часть 1'!F46</f>
        <v>0</v>
      </c>
      <c r="AZ43" s="93">
        <f>'Часть 1'!G46</f>
        <v>0</v>
      </c>
      <c r="BA43" s="93">
        <f>'Часть 1'!I46</f>
        <v>0</v>
      </c>
      <c r="BB43" s="93">
        <f>'Часть 1'!J46</f>
        <v>0</v>
      </c>
      <c r="BC43" s="93">
        <f>'Часть 1'!L46</f>
        <v>0</v>
      </c>
      <c r="BD43" s="93">
        <f>'Часть 1'!M46</f>
        <v>0</v>
      </c>
      <c r="BE43" s="93">
        <f>'Часть 1'!O46</f>
        <v>0</v>
      </c>
      <c r="BF43" s="93">
        <f>'Часть 1'!P46</f>
        <v>0</v>
      </c>
      <c r="BG43" s="93">
        <f>'Часть 1'!R46</f>
        <v>0</v>
      </c>
      <c r="BH43" s="93">
        <f>'Часть 1'!S46</f>
        <v>0</v>
      </c>
      <c r="BI43" s="93">
        <f>'Часть 1'!U46</f>
        <v>0</v>
      </c>
      <c r="BJ43" s="93">
        <f>'Часть 1'!V46</f>
        <v>0</v>
      </c>
      <c r="BK43" s="93">
        <f>'Часть 1'!X46</f>
        <v>0</v>
      </c>
      <c r="BL43" s="93">
        <f>'Часть 1'!Y46</f>
        <v>0</v>
      </c>
      <c r="BM43" s="93">
        <f>'Часть 1'!AA46</f>
        <v>0</v>
      </c>
      <c r="BN43" s="93">
        <f>'Часть 1'!AB46</f>
        <v>0</v>
      </c>
      <c r="BO43" s="93">
        <f>'Часть 1'!AD46</f>
        <v>0</v>
      </c>
      <c r="BP43" s="93">
        <f>'Часть 1'!AE46</f>
        <v>0</v>
      </c>
      <c r="BQ43" s="93">
        <f>'Часть 1'!AG46</f>
        <v>0</v>
      </c>
      <c r="BR43" s="93">
        <f>'Часть 1'!AH46</f>
        <v>0</v>
      </c>
      <c r="BS43" s="93">
        <f>'Часть 1'!AJ46</f>
        <v>0</v>
      </c>
      <c r="BT43" s="93">
        <f>'Часть 1'!AK46</f>
        <v>0</v>
      </c>
      <c r="BU43" s="93">
        <f>'Часть 1'!AM46</f>
        <v>0</v>
      </c>
      <c r="BV43" s="93">
        <f>'Часть 1'!AN46</f>
        <v>0</v>
      </c>
      <c r="BW43" s="93">
        <f>'Часть 1'!AP46</f>
        <v>0</v>
      </c>
      <c r="BX43" s="93">
        <f>'Часть 1'!AQ46</f>
        <v>0</v>
      </c>
      <c r="BY43" s="93">
        <f>'Часть 1'!AS46</f>
        <v>0</v>
      </c>
      <c r="BZ43" s="93">
        <f>'Часть 1'!AT46</f>
        <v>0</v>
      </c>
      <c r="CA43" s="93">
        <f>'Часть 1'!AV46</f>
        <v>0</v>
      </c>
      <c r="CB43" s="93">
        <f>'Часть 1'!AW46</f>
        <v>0</v>
      </c>
      <c r="CC43" s="93">
        <f>'Часть 1'!AY46</f>
        <v>0</v>
      </c>
      <c r="CD43" s="93">
        <f>'Часть 1'!AZ46</f>
        <v>0</v>
      </c>
      <c r="CE43" s="93">
        <f>'Часть 1'!BB46</f>
        <v>0</v>
      </c>
      <c r="CF43" s="93">
        <f>'Часть 1'!BC46</f>
        <v>0</v>
      </c>
      <c r="CG43" s="93">
        <f>'Часть 1'!BE46</f>
        <v>0</v>
      </c>
      <c r="CH43" s="93">
        <f>'Часть 1'!BF46</f>
        <v>0</v>
      </c>
      <c r="CI43" s="93">
        <f>'Часть 1'!BH46</f>
        <v>0</v>
      </c>
      <c r="CJ43" s="93">
        <f>'Часть 1'!BI46</f>
        <v>0</v>
      </c>
      <c r="CK43" s="93">
        <f>'Часть 1'!BK46</f>
        <v>0</v>
      </c>
      <c r="CL43" s="93">
        <f>'Часть 2'!D48</f>
        <v>0</v>
      </c>
      <c r="CM43" s="93">
        <f>'Часть 2'!E48</f>
        <v>0</v>
      </c>
      <c r="CN43" s="93">
        <f>'Часть 2'!F48</f>
        <v>0</v>
      </c>
      <c r="CO43" s="93">
        <f>'Часть 2'!G48</f>
        <v>0</v>
      </c>
      <c r="CP43" s="93">
        <f>'Часть 2'!H48</f>
        <v>0</v>
      </c>
      <c r="CQ43" s="93">
        <f>'Часть 2'!I48</f>
        <v>0</v>
      </c>
      <c r="CR43" s="93">
        <f>'Часть 2'!J48</f>
        <v>0</v>
      </c>
      <c r="CS43" s="93">
        <f>'Часть 2'!K48</f>
        <v>0</v>
      </c>
      <c r="CT43" s="93">
        <f>'Часть 2'!L48</f>
        <v>0</v>
      </c>
      <c r="CU43" s="93">
        <f>'Часть 2'!M48</f>
        <v>0</v>
      </c>
      <c r="CV43" s="93">
        <f>'Часть 2'!N48</f>
        <v>0</v>
      </c>
      <c r="CW43" s="93">
        <f>'Часть 2'!O48</f>
        <v>0</v>
      </c>
      <c r="CX43" s="93">
        <f>'Часть 2'!P48</f>
        <v>0</v>
      </c>
      <c r="CY43" s="93">
        <f>'Часть 2'!Q48</f>
        <v>0</v>
      </c>
      <c r="CZ43" s="93">
        <f>'Часть 2'!R48</f>
        <v>0</v>
      </c>
      <c r="DA43" s="93">
        <f>'Часть 2'!S48</f>
        <v>0</v>
      </c>
      <c r="DB43" s="93">
        <f>'Часть 2'!T48</f>
        <v>0</v>
      </c>
      <c r="DC43" s="93">
        <f>'Часть 2'!U48</f>
        <v>0</v>
      </c>
      <c r="DD43" s="93">
        <f>'Часть 2'!V48</f>
        <v>0</v>
      </c>
      <c r="DE43" s="93">
        <f>'Часть 2'!W48</f>
        <v>0</v>
      </c>
      <c r="DH43" s="93" t="str">
        <f t="shared" si="6"/>
        <v>7в</v>
      </c>
      <c r="DI43" s="107" t="str">
        <f t="shared" si="7"/>
        <v>v1.1</v>
      </c>
      <c r="DJ43" s="93">
        <f t="shared" si="8"/>
        <v>0</v>
      </c>
      <c r="DK43" s="93">
        <f t="shared" si="9"/>
        <v>0</v>
      </c>
      <c r="DL43" s="93">
        <f t="shared" si="10"/>
        <v>0</v>
      </c>
      <c r="DM43" s="93">
        <f t="shared" si="11"/>
        <v>0</v>
      </c>
      <c r="DN43" s="93">
        <f t="shared" si="12"/>
        <v>0</v>
      </c>
      <c r="DO43" s="93">
        <f t="shared" si="3"/>
        <v>0</v>
      </c>
      <c r="DP43" s="93" t="str">
        <f>IF(DO43&gt;0,"_",IF(LEN(C43)&gt;0,IF(AND(DY43=1,DM43&gt;=служ!$D$41),5,IF(AND(DY43=1,DM43&gt;=служ!$C$41),4,IF(AND(DY43=1,DM43&gt;=служ!$B$41),3,2))),""))</f>
        <v/>
      </c>
      <c r="DQ43" s="93" t="str">
        <f>IF(DO43&gt;0,"_",IF(LEN(C43)&gt;0,IF(AND(DY43=1,DN43&gt;=служ!$D$42),5,IF(AND(DY43=1,DN43&gt;=служ!$C$42),4,IF(AND(DY43=1,DN43&gt;=служ!$B$42),3,2))),""))</f>
        <v/>
      </c>
      <c r="DR43" s="93" t="str">
        <f>IF(LEN(C43)&gt;0,IF(AND(DY43=1,DM43&gt;=служ!$D$41),5,IF(AND(DY43=1,DM43&gt;=служ!$C$41),4,IF(AND(DY43=1,DM43&gt;=служ!$B$41),3,2))),"")</f>
        <v/>
      </c>
      <c r="DS43" s="93" t="str">
        <f>IF(LEN(C43)&gt;0,IF(AND(DY43=1,DN43&gt;=служ!$D$42),5,IF(AND(DY43=1,DN43&gt;=служ!$C$42),4,IF(AND(DY43=1,DN43&gt;=служ!$B$42),3,2))),"")</f>
        <v/>
      </c>
      <c r="DT43" s="227" t="str">
        <f>IF(LEN(C43)&gt;0,DM43/служ!$G$41,"")</f>
        <v/>
      </c>
      <c r="DU43" s="227" t="str">
        <f>IF(LEN(C43)&gt;0,DN43/служ!$G$42,"")</f>
        <v/>
      </c>
      <c r="DV43" s="227" t="str">
        <f>IF(LEN(C43)&gt;0,DJ43/служ!$E$41,"")</f>
        <v/>
      </c>
      <c r="DW43" s="227" t="str">
        <f>IF(LEN(C43)&gt;0,DK43/служ!$E$42,"")</f>
        <v/>
      </c>
      <c r="DX43" s="227" t="str">
        <f>IF(LEN(C43)&gt;0,DL43/служ!$E$43,"")</f>
        <v/>
      </c>
      <c r="DY43" s="93">
        <f>IF(AND(DJ43&gt;=служ!$F$41,DK43&gt;=служ!$F$42,DL43&gt;=служ!$F$43),1,0)</f>
        <v>0</v>
      </c>
    </row>
    <row r="44" spans="1:129" hidden="1" x14ac:dyDescent="0.2">
      <c r="AR44" s="262" t="s">
        <v>189</v>
      </c>
      <c r="AT44" s="227"/>
      <c r="DP44" s="93" t="s">
        <v>359</v>
      </c>
    </row>
    <row r="45" spans="1:129" ht="15.75" hidden="1" customHeight="1" x14ac:dyDescent="0.2">
      <c r="A45" s="93">
        <v>0</v>
      </c>
      <c r="B45" s="93">
        <v>1</v>
      </c>
      <c r="C45" s="260" t="s">
        <v>113</v>
      </c>
      <c r="D45" s="229">
        <f>COUNTIF(D4:D43,1)</f>
        <v>5</v>
      </c>
      <c r="E45" s="229">
        <f t="shared" ref="E45:W45" si="13">COUNTIF(E4:E43,1)</f>
        <v>12</v>
      </c>
      <c r="F45" s="229">
        <f t="shared" si="13"/>
        <v>12</v>
      </c>
      <c r="G45" s="229">
        <f t="shared" si="13"/>
        <v>12</v>
      </c>
      <c r="H45" s="229">
        <f t="shared" si="13"/>
        <v>7</v>
      </c>
      <c r="I45" s="229">
        <f t="shared" si="13"/>
        <v>15</v>
      </c>
      <c r="J45" s="229">
        <f t="shared" si="13"/>
        <v>8</v>
      </c>
      <c r="K45" s="229">
        <f t="shared" si="13"/>
        <v>4</v>
      </c>
      <c r="L45" s="229">
        <f t="shared" si="13"/>
        <v>0</v>
      </c>
      <c r="M45" s="229">
        <f t="shared" si="13"/>
        <v>0</v>
      </c>
      <c r="N45" s="229">
        <f t="shared" si="13"/>
        <v>0</v>
      </c>
      <c r="O45" s="229">
        <f t="shared" si="13"/>
        <v>0</v>
      </c>
      <c r="P45" s="229">
        <f t="shared" si="13"/>
        <v>0</v>
      </c>
      <c r="Q45" s="229">
        <f t="shared" si="13"/>
        <v>0</v>
      </c>
      <c r="R45" s="229">
        <f t="shared" si="13"/>
        <v>0</v>
      </c>
      <c r="S45" s="229">
        <f t="shared" si="13"/>
        <v>0</v>
      </c>
      <c r="T45" s="229">
        <f t="shared" si="13"/>
        <v>0</v>
      </c>
      <c r="U45" s="229">
        <f t="shared" si="13"/>
        <v>0</v>
      </c>
      <c r="V45" s="229">
        <f t="shared" si="13"/>
        <v>0</v>
      </c>
      <c r="W45" s="229">
        <f t="shared" si="13"/>
        <v>0</v>
      </c>
      <c r="X45" s="229">
        <f t="shared" ref="X45:AC48" si="14">COUNTIF(X$4:X$43,$B45)</f>
        <v>0</v>
      </c>
      <c r="Y45" s="229">
        <f t="shared" si="14"/>
        <v>1</v>
      </c>
      <c r="Z45" s="229">
        <f t="shared" si="14"/>
        <v>0</v>
      </c>
      <c r="AA45" s="229">
        <f t="shared" si="14"/>
        <v>0</v>
      </c>
      <c r="AB45" s="229">
        <f t="shared" si="14"/>
        <v>0</v>
      </c>
      <c r="AC45" s="229">
        <f t="shared" si="14"/>
        <v>0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60">
        <v>5</v>
      </c>
      <c r="AS45" s="229">
        <f>COUNTIF(AS$4:AS$43,AR45)</f>
        <v>2</v>
      </c>
      <c r="AT45" s="261">
        <f>AS45/Список!H$5</f>
        <v>0.13333333333333333</v>
      </c>
      <c r="AV45" s="93">
        <f>COUNTIF(AV$4:AV$43,5)</f>
        <v>2</v>
      </c>
      <c r="DP45" s="93">
        <f t="shared" ref="DP45:DQ48" si="15">COUNTIF(DP$4:DP$43,$AR45)</f>
        <v>0</v>
      </c>
      <c r="DQ45" s="93">
        <f t="shared" si="15"/>
        <v>0</v>
      </c>
    </row>
    <row r="46" spans="1:129" hidden="1" x14ac:dyDescent="0.2">
      <c r="A46" s="93">
        <v>0</v>
      </c>
      <c r="B46" s="93">
        <v>2</v>
      </c>
      <c r="C46" s="260" t="s">
        <v>114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>
        <f t="shared" si="14"/>
        <v>2</v>
      </c>
      <c r="Y46" s="229">
        <f t="shared" si="14"/>
        <v>3</v>
      </c>
      <c r="Z46" s="229">
        <f t="shared" si="14"/>
        <v>0</v>
      </c>
      <c r="AA46" s="229">
        <f t="shared" si="14"/>
        <v>0</v>
      </c>
      <c r="AB46" s="229">
        <f t="shared" si="14"/>
        <v>0</v>
      </c>
      <c r="AC46" s="229">
        <f t="shared" si="14"/>
        <v>0</v>
      </c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60">
        <v>4</v>
      </c>
      <c r="AS46" s="229">
        <f>COUNTIF(AS$4:AS$43,AR46)</f>
        <v>3</v>
      </c>
      <c r="AT46" s="261">
        <f>AS46/Список!H$5</f>
        <v>0.2</v>
      </c>
      <c r="AV46" s="93">
        <f>COUNTIF(AV$4:AV$43,4)</f>
        <v>3</v>
      </c>
      <c r="DP46" s="93">
        <f t="shared" si="15"/>
        <v>0</v>
      </c>
      <c r="DQ46" s="93">
        <f t="shared" si="15"/>
        <v>0</v>
      </c>
    </row>
    <row r="47" spans="1:129" hidden="1" x14ac:dyDescent="0.2">
      <c r="A47" s="93">
        <v>0</v>
      </c>
      <c r="B47" s="93">
        <v>3</v>
      </c>
      <c r="C47" s="260" t="s">
        <v>145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>
        <f t="shared" si="14"/>
        <v>0</v>
      </c>
      <c r="Y47" s="229">
        <f t="shared" si="14"/>
        <v>0</v>
      </c>
      <c r="Z47" s="229">
        <f t="shared" si="14"/>
        <v>0</v>
      </c>
      <c r="AA47" s="229">
        <f t="shared" si="14"/>
        <v>0</v>
      </c>
      <c r="AB47" s="229">
        <f t="shared" si="14"/>
        <v>0</v>
      </c>
      <c r="AC47" s="229">
        <f t="shared" si="14"/>
        <v>0</v>
      </c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60">
        <v>3</v>
      </c>
      <c r="AS47" s="229">
        <f>COUNTIF(AS$4:AS$43,AR47)</f>
        <v>10</v>
      </c>
      <c r="AT47" s="261">
        <f>AS47/Список!H$5</f>
        <v>0.66666666666666663</v>
      </c>
      <c r="AV47" s="93">
        <f>COUNTIF(AV$4:AV$43,3)</f>
        <v>10</v>
      </c>
      <c r="DP47" s="93">
        <f t="shared" si="15"/>
        <v>0</v>
      </c>
      <c r="DQ47" s="93">
        <f t="shared" si="15"/>
        <v>0</v>
      </c>
    </row>
    <row r="48" spans="1:129" hidden="1" x14ac:dyDescent="0.2">
      <c r="A48" s="93">
        <v>0</v>
      </c>
      <c r="B48" s="93">
        <v>4</v>
      </c>
      <c r="C48" s="260" t="s">
        <v>146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>
        <f t="shared" si="14"/>
        <v>0</v>
      </c>
      <c r="Y48" s="229">
        <f t="shared" si="14"/>
        <v>0</v>
      </c>
      <c r="Z48" s="229">
        <f t="shared" si="14"/>
        <v>0</v>
      </c>
      <c r="AA48" s="229">
        <f t="shared" si="14"/>
        <v>0</v>
      </c>
      <c r="AB48" s="229">
        <f t="shared" si="14"/>
        <v>0</v>
      </c>
      <c r="AC48" s="229">
        <f t="shared" si="14"/>
        <v>0</v>
      </c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60">
        <v>2</v>
      </c>
      <c r="AS48" s="229">
        <f>COUNTIF(AS$4:AS$43,AR48)</f>
        <v>0</v>
      </c>
      <c r="AT48" s="261">
        <f>AS48/Список!H$5</f>
        <v>0</v>
      </c>
      <c r="AV48" s="93">
        <f>COUNTIF(AV$4:AV$43,2)</f>
        <v>0</v>
      </c>
      <c r="DP48" s="93">
        <f t="shared" si="15"/>
        <v>15</v>
      </c>
      <c r="DQ48" s="93">
        <f t="shared" si="15"/>
        <v>15</v>
      </c>
    </row>
    <row r="49" spans="1:121" hidden="1" x14ac:dyDescent="0.2">
      <c r="A49" s="93">
        <v>0</v>
      </c>
      <c r="C49" s="260" t="s">
        <v>111</v>
      </c>
      <c r="D49" s="229">
        <f t="shared" ref="D49:W49" si="16">COUNTIF(D4:D43,"нет")</f>
        <v>3</v>
      </c>
      <c r="E49" s="229">
        <f t="shared" si="16"/>
        <v>0</v>
      </c>
      <c r="F49" s="229">
        <f t="shared" si="16"/>
        <v>2</v>
      </c>
      <c r="G49" s="229">
        <f t="shared" si="16"/>
        <v>0</v>
      </c>
      <c r="H49" s="229">
        <f t="shared" si="16"/>
        <v>1</v>
      </c>
      <c r="I49" s="229">
        <f t="shared" si="16"/>
        <v>0</v>
      </c>
      <c r="J49" s="229">
        <f t="shared" si="16"/>
        <v>2</v>
      </c>
      <c r="K49" s="229">
        <f t="shared" si="16"/>
        <v>7</v>
      </c>
      <c r="L49" s="229">
        <f t="shared" si="16"/>
        <v>0</v>
      </c>
      <c r="M49" s="229">
        <f t="shared" si="16"/>
        <v>0</v>
      </c>
      <c r="N49" s="229">
        <f t="shared" si="16"/>
        <v>0</v>
      </c>
      <c r="O49" s="229">
        <f t="shared" si="16"/>
        <v>0</v>
      </c>
      <c r="P49" s="229">
        <f t="shared" si="16"/>
        <v>0</v>
      </c>
      <c r="Q49" s="229">
        <f t="shared" si="16"/>
        <v>0</v>
      </c>
      <c r="R49" s="229">
        <f t="shared" si="16"/>
        <v>0</v>
      </c>
      <c r="S49" s="229">
        <f t="shared" si="16"/>
        <v>0</v>
      </c>
      <c r="T49" s="229">
        <f t="shared" si="16"/>
        <v>0</v>
      </c>
      <c r="U49" s="229">
        <f t="shared" si="16"/>
        <v>0</v>
      </c>
      <c r="V49" s="229">
        <f t="shared" si="16"/>
        <v>0</v>
      </c>
      <c r="W49" s="229">
        <f t="shared" si="16"/>
        <v>0</v>
      </c>
      <c r="X49" s="229">
        <f t="shared" ref="X49:AC49" si="17">COUNTIF(X4:X43,"нет")</f>
        <v>13</v>
      </c>
      <c r="Y49" s="229">
        <f t="shared" si="17"/>
        <v>10</v>
      </c>
      <c r="Z49" s="229">
        <f t="shared" si="17"/>
        <v>0</v>
      </c>
      <c r="AA49" s="229">
        <f t="shared" si="17"/>
        <v>0</v>
      </c>
      <c r="AB49" s="229">
        <f t="shared" si="17"/>
        <v>0</v>
      </c>
      <c r="AC49" s="229">
        <f t="shared" si="17"/>
        <v>0</v>
      </c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60" t="s">
        <v>292</v>
      </c>
      <c r="AS49" s="229">
        <f>COUNTIF(AS$4:AS$43,"_")</f>
        <v>0</v>
      </c>
      <c r="AT49" s="261">
        <f>AS49/Список!H$5</f>
        <v>0</v>
      </c>
      <c r="DP49" s="93">
        <f>COUNTIF(DP$4:DP$43,"_")</f>
        <v>0</v>
      </c>
      <c r="DQ49" s="93">
        <f>COUNTIF(DQ$4:DQ$43,"_")</f>
        <v>0</v>
      </c>
    </row>
    <row r="50" spans="1:121" hidden="1" x14ac:dyDescent="0.2">
      <c r="A50" s="93">
        <v>0</v>
      </c>
      <c r="C50" s="260" t="s">
        <v>293</v>
      </c>
      <c r="D50" s="229">
        <f>COUNTIF(D4:D43,"@")</f>
        <v>0</v>
      </c>
      <c r="E50" s="229">
        <f t="shared" ref="E50:AC50" si="18">COUNTIF(E4:E43,"@")</f>
        <v>0</v>
      </c>
      <c r="F50" s="229">
        <f t="shared" si="18"/>
        <v>0</v>
      </c>
      <c r="G50" s="229">
        <f t="shared" si="18"/>
        <v>0</v>
      </c>
      <c r="H50" s="229">
        <f t="shared" si="18"/>
        <v>0</v>
      </c>
      <c r="I50" s="229">
        <f t="shared" si="18"/>
        <v>0</v>
      </c>
      <c r="J50" s="229">
        <f t="shared" si="18"/>
        <v>0</v>
      </c>
      <c r="K50" s="229">
        <f t="shared" si="18"/>
        <v>0</v>
      </c>
      <c r="L50" s="229">
        <f t="shared" si="18"/>
        <v>0</v>
      </c>
      <c r="M50" s="229">
        <f t="shared" si="18"/>
        <v>0</v>
      </c>
      <c r="N50" s="229">
        <f t="shared" si="18"/>
        <v>0</v>
      </c>
      <c r="O50" s="229">
        <f t="shared" si="18"/>
        <v>0</v>
      </c>
      <c r="P50" s="229">
        <f t="shared" si="18"/>
        <v>0</v>
      </c>
      <c r="Q50" s="229">
        <f t="shared" si="18"/>
        <v>0</v>
      </c>
      <c r="R50" s="229">
        <f t="shared" si="18"/>
        <v>0</v>
      </c>
      <c r="S50" s="229">
        <f t="shared" si="18"/>
        <v>0</v>
      </c>
      <c r="T50" s="229">
        <f t="shared" si="18"/>
        <v>0</v>
      </c>
      <c r="U50" s="229">
        <f t="shared" si="18"/>
        <v>0</v>
      </c>
      <c r="V50" s="229">
        <f t="shared" si="18"/>
        <v>0</v>
      </c>
      <c r="W50" s="229">
        <f t="shared" si="18"/>
        <v>0</v>
      </c>
      <c r="X50" s="229">
        <f t="shared" si="18"/>
        <v>0</v>
      </c>
      <c r="Y50" s="229">
        <f t="shared" si="18"/>
        <v>0</v>
      </c>
      <c r="Z50" s="229">
        <f t="shared" si="18"/>
        <v>0</v>
      </c>
      <c r="AA50" s="229">
        <f t="shared" si="18"/>
        <v>0</v>
      </c>
      <c r="AB50" s="229">
        <f t="shared" si="18"/>
        <v>0</v>
      </c>
      <c r="AC50" s="229">
        <f t="shared" si="18"/>
        <v>0</v>
      </c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</row>
    <row r="51" spans="1:121" ht="15.75" hidden="1" customHeight="1" x14ac:dyDescent="0.25"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</row>
    <row r="52" spans="1:121" ht="15.75" hidden="1" x14ac:dyDescent="0.25"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</row>
    <row r="53" spans="1:121" ht="57" customHeight="1" x14ac:dyDescent="0.25">
      <c r="A53" s="93">
        <v>0</v>
      </c>
      <c r="B53" s="314" t="s">
        <v>269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6"/>
      <c r="N53" s="316"/>
      <c r="O53" s="317" t="s">
        <v>266</v>
      </c>
      <c r="P53" s="318"/>
      <c r="Q53" s="318"/>
      <c r="R53" s="318"/>
      <c r="S53" s="319" t="s">
        <v>270</v>
      </c>
      <c r="T53" s="319"/>
      <c r="U53" s="319"/>
      <c r="V53" s="319"/>
      <c r="W53" s="319"/>
      <c r="X53" s="319"/>
      <c r="Y53" s="319"/>
      <c r="Z53" s="319"/>
      <c r="AA53" s="90"/>
      <c r="AB53" s="90"/>
      <c r="AC53" s="90"/>
      <c r="AD53" s="166">
        <f>IF(O53=служ!C3,1,IF(O53=служ!C4,2,0))</f>
        <v>1</v>
      </c>
      <c r="AE53" s="90"/>
      <c r="AF53" s="90"/>
      <c r="AG53" s="90"/>
      <c r="AH53" s="90"/>
      <c r="AI53" s="90"/>
      <c r="AJ53" s="90"/>
      <c r="AK53" s="90"/>
      <c r="AL53" s="90"/>
      <c r="CU53" s="81"/>
      <c r="CV53" s="81"/>
      <c r="CW53" s="81"/>
    </row>
    <row r="54" spans="1:121" ht="27" customHeight="1" x14ac:dyDescent="0.2">
      <c r="A54" s="93">
        <v>0</v>
      </c>
      <c r="B54" s="309" t="s">
        <v>366</v>
      </c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 t="s">
        <v>370</v>
      </c>
      <c r="P54" s="311"/>
      <c r="Q54" s="311"/>
      <c r="R54" s="311"/>
      <c r="S54" s="312"/>
      <c r="T54" s="312"/>
      <c r="U54" s="312"/>
      <c r="V54" s="312"/>
      <c r="AD54" s="166">
        <f>IF(ISBLANK(O54),0,1)</f>
        <v>1</v>
      </c>
      <c r="CV54" s="81"/>
      <c r="CW54" s="81"/>
      <c r="CX54" s="81"/>
    </row>
    <row r="55" spans="1:121" ht="43.5" customHeight="1" x14ac:dyDescent="0.2">
      <c r="A55" s="93">
        <v>0</v>
      </c>
      <c r="B55" s="309" t="s">
        <v>377</v>
      </c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10" t="s">
        <v>373</v>
      </c>
      <c r="P55" s="311"/>
      <c r="Q55" s="311"/>
      <c r="R55" s="311"/>
      <c r="S55" s="312"/>
      <c r="T55" s="312"/>
      <c r="U55" s="312"/>
      <c r="V55" s="312"/>
      <c r="AD55" s="166">
        <f>IF(ISBLANK(O55),0,1)</f>
        <v>1</v>
      </c>
    </row>
    <row r="56" spans="1:121" ht="63" customHeight="1" x14ac:dyDescent="0.2">
      <c r="A56" s="93">
        <v>0</v>
      </c>
      <c r="B56" s="309" t="s">
        <v>367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10" t="s">
        <v>374</v>
      </c>
      <c r="P56" s="311"/>
      <c r="Q56" s="311"/>
      <c r="R56" s="311"/>
      <c r="S56" s="312"/>
      <c r="T56" s="312"/>
      <c r="U56" s="312"/>
      <c r="V56" s="312"/>
      <c r="AD56" s="166">
        <f>IF(ISBLANK(O56),0,1)</f>
        <v>1</v>
      </c>
    </row>
    <row r="58" spans="1:121" ht="21.75" customHeight="1" x14ac:dyDescent="0.2"/>
  </sheetData>
  <sheetProtection password="CF04" sheet="1" objects="1" scenarios="1" selectLockedCells="1"/>
  <mergeCells count="10">
    <mergeCell ref="B56:N56"/>
    <mergeCell ref="O54:V54"/>
    <mergeCell ref="O55:V55"/>
    <mergeCell ref="O56:V56"/>
    <mergeCell ref="D2:CD2"/>
    <mergeCell ref="B53:N53"/>
    <mergeCell ref="O53:R53"/>
    <mergeCell ref="S53:Z53"/>
    <mergeCell ref="B54:N54"/>
    <mergeCell ref="B55:N55"/>
  </mergeCells>
  <phoneticPr fontId="0" type="noConversion"/>
  <conditionalFormatting sqref="O53:R56">
    <cfRule type="expression" dxfId="5" priority="3" stopIfTrue="1">
      <formula>AD53&gt;0</formula>
    </cfRule>
  </conditionalFormatting>
  <conditionalFormatting sqref="S53:Z53">
    <cfRule type="expression" dxfId="4" priority="4" stopIfTrue="1">
      <formula>AD53&gt;0</formula>
    </cfRule>
  </conditionalFormatting>
  <conditionalFormatting sqref="D2:CD2">
    <cfRule type="expression" dxfId="3" priority="2" stopIfTrue="1">
      <formula>$A$2=1</formula>
    </cfRule>
  </conditionalFormatting>
  <dataValidations count="4">
    <dataValidation type="list" allowBlank="1" showInputMessage="1" showErrorMessage="1" sqref="O53:R53">
      <formula1>raz</formula1>
    </dataValidation>
    <dataValidation type="list" allowBlank="1" showInputMessage="1" showErrorMessage="1" sqref="O54:R54">
      <formula1>_vop1</formula1>
    </dataValidation>
    <dataValidation type="list" allowBlank="1" showInputMessage="1" showErrorMessage="1" sqref="O55:R55">
      <formula1>_vop2</formula1>
    </dataValidation>
    <dataValidation type="list" allowBlank="1" showInputMessage="1" showErrorMessage="1" sqref="O56:R56">
      <formula1>_vop3</formula1>
    </dataValidation>
  </dataValidations>
  <pageMargins left="0.51" right="0.48" top="0.49" bottom="0.47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tabSelected="1" zoomScale="85" zoomScaleNormal="85" workbookViewId="0">
      <pane xSplit="3" ySplit="4" topLeftCell="D5" activePane="bottomRight" state="frozen"/>
      <selection pane="topRight" activeCell="C1" sqref="C1"/>
      <selection pane="bottomLeft" activeCell="A9" sqref="A9"/>
      <selection pane="bottomRight" activeCell="D40" sqref="D40"/>
    </sheetView>
  </sheetViews>
  <sheetFormatPr defaultColWidth="0" defaultRowHeight="15" zeroHeight="1" x14ac:dyDescent="0.2"/>
  <cols>
    <col min="1" max="1" width="4.42578125" style="21" hidden="1" customWidth="1"/>
    <col min="2" max="2" width="5" style="21" customWidth="1"/>
    <col min="3" max="3" width="35.85546875" style="21" customWidth="1"/>
    <col min="4" max="11" width="5.85546875" style="21" customWidth="1"/>
    <col min="12" max="23" width="5.42578125" style="21" hidden="1" customWidth="1"/>
    <col min="24" max="25" width="5.85546875" style="21" customWidth="1"/>
    <col min="26" max="29" width="5" style="21" hidden="1" customWidth="1"/>
    <col min="30" max="38" width="6.42578125" style="21" hidden="1" customWidth="1"/>
    <col min="39" max="43" width="5.140625" style="21" hidden="1" customWidth="1"/>
    <col min="44" max="44" width="11" style="21" customWidth="1"/>
    <col min="45" max="45" width="7.140625" style="21" customWidth="1"/>
    <col min="46" max="46" width="9.5703125" style="21" customWidth="1"/>
    <col min="47" max="47" width="9.5703125" style="21" hidden="1" customWidth="1"/>
    <col min="48" max="48" width="10.85546875" style="21" hidden="1" customWidth="1"/>
    <col min="49" max="49" width="11.5703125" style="21" hidden="1" customWidth="1"/>
    <col min="50" max="51" width="9.42578125" style="21" hidden="1" customWidth="1"/>
    <col min="52" max="53" width="10.85546875" style="21" hidden="1" customWidth="1"/>
    <col min="54" max="54" width="11.5703125" style="21" hidden="1" customWidth="1"/>
    <col min="55" max="56" width="9.42578125" style="21" hidden="1" customWidth="1"/>
    <col min="57" max="57" width="9.7109375" style="21" hidden="1" customWidth="1"/>
    <col min="58" max="58" width="9.42578125" style="21" hidden="1" customWidth="1"/>
    <col min="59" max="59" width="4.42578125" style="21" customWidth="1"/>
    <col min="60" max="61" width="4.42578125" style="21" hidden="1" customWidth="1"/>
    <col min="62" max="67" width="6.7109375" style="21" hidden="1" customWidth="1"/>
    <col min="68" max="76" width="4.42578125" style="21" hidden="1" customWidth="1"/>
    <col min="77" max="78" width="7" style="21" hidden="1" customWidth="1"/>
    <col min="79" max="81" width="7.42578125" style="21" hidden="1" customWidth="1"/>
    <col min="82" max="82" width="8.85546875" style="21" hidden="1" customWidth="1"/>
    <col min="83" max="83" width="8.140625" style="21" hidden="1" customWidth="1"/>
    <col min="84" max="84" width="9" style="21" hidden="1" customWidth="1"/>
    <col min="85" max="85" width="3.7109375" style="21" hidden="1" customWidth="1"/>
    <col min="86" max="86" width="4.140625" style="21" hidden="1" customWidth="1"/>
    <col min="87" max="87" width="4.5703125" style="21" hidden="1" customWidth="1"/>
    <col min="88" max="118" width="8" style="21" hidden="1" customWidth="1"/>
    <col min="119" max="119" width="6.28515625" style="21" hidden="1" customWidth="1"/>
    <col min="120" max="120" width="7.28515625" style="21" hidden="1" customWidth="1"/>
    <col min="121" max="121" width="10" style="21" hidden="1" customWidth="1"/>
    <col min="122" max="16384" width="8.85546875" style="21" hidden="1"/>
  </cols>
  <sheetData>
    <row r="1" spans="1:120" s="86" customFormat="1" ht="24.6" hidden="1" customHeight="1" x14ac:dyDescent="0.2">
      <c r="A1" s="86" t="s">
        <v>209</v>
      </c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O1" s="95"/>
    </row>
    <row r="2" spans="1:120" ht="49.5" customHeight="1" x14ac:dyDescent="0.25">
      <c r="A2" s="21">
        <f>Список!A1*'Часть 1'!A1*'Часть 2'!A1*IF(ISERR(Список!A3*'Часть 1'!A2*'Часть 2'!A2),0,1)</f>
        <v>1</v>
      </c>
      <c r="B2" s="324" t="s">
        <v>206</v>
      </c>
      <c r="C2" s="325"/>
      <c r="D2" s="328" t="str">
        <f>служ!B10&amp;"  "&amp;служ!B11&amp;"
"&amp;CJ2&amp;"  "&amp;CK2</f>
        <v>Диагностическая работа по математике  7 класс
Класс: 7в    Логин: sch570216</v>
      </c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71"/>
      <c r="CI2" s="71"/>
      <c r="CJ2" s="87" t="str">
        <f>IF(Список!K3=1,"Класс: "&amp;Список!H3,"Класс не указан! Введите его на листе Список.")</f>
        <v>Класс: 7в</v>
      </c>
      <c r="CK2" s="67" t="str">
        <f>IF(Список!K1=1,"  Логин: "&amp;Список!C1,"Логин не указан! Введите его на листе Список.")</f>
        <v xml:space="preserve">  Логин: sch570216</v>
      </c>
      <c r="CL2" s="71"/>
      <c r="CM2" s="71"/>
      <c r="CN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ht="19.5" customHeight="1" x14ac:dyDescent="0.25">
      <c r="B3" s="326"/>
      <c r="C3" s="327"/>
      <c r="D3" s="322">
        <f>служ!B12</f>
        <v>41702</v>
      </c>
      <c r="E3" s="323"/>
      <c r="F3" s="323"/>
      <c r="G3" s="323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8"/>
      <c r="AX3" s="168"/>
      <c r="AY3" s="168"/>
      <c r="AZ3" s="165"/>
      <c r="BA3" s="168"/>
      <c r="BB3" s="168"/>
      <c r="BC3" s="168"/>
      <c r="BD3" s="168"/>
      <c r="BE3" s="165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71"/>
      <c r="CI3" s="71"/>
      <c r="CJ3" s="87"/>
      <c r="CK3" s="67"/>
      <c r="CL3" s="71"/>
      <c r="CM3" s="71"/>
      <c r="CN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93" customFormat="1" ht="83.25" customHeight="1" x14ac:dyDescent="0.2">
      <c r="A4" s="26"/>
      <c r="B4" s="27" t="s">
        <v>4</v>
      </c>
      <c r="C4" s="27" t="s">
        <v>94</v>
      </c>
      <c r="D4" s="223">
        <f>'Часть 1'!D6</f>
        <v>1</v>
      </c>
      <c r="E4" s="223">
        <f>'Часть 1'!G6</f>
        <v>2</v>
      </c>
      <c r="F4" s="223">
        <f>'Часть 1'!J6</f>
        <v>3</v>
      </c>
      <c r="G4" s="223">
        <f>'Часть 1'!M6</f>
        <v>4</v>
      </c>
      <c r="H4" s="223">
        <f>'Часть 1'!P6</f>
        <v>5</v>
      </c>
      <c r="I4" s="223">
        <f>'Часть 1'!S6</f>
        <v>6</v>
      </c>
      <c r="J4" s="223">
        <f>'Часть 1'!V6</f>
        <v>7</v>
      </c>
      <c r="K4" s="223">
        <f>'Часть 1'!Y6</f>
        <v>8</v>
      </c>
      <c r="L4" s="223" t="str">
        <f>'Часть 1'!AB6</f>
        <v>нет</v>
      </c>
      <c r="M4" s="223" t="str">
        <f>'Часть 1'!AE6</f>
        <v>нет</v>
      </c>
      <c r="N4" s="223" t="str">
        <f>'Часть 1'!AH6</f>
        <v>нет</v>
      </c>
      <c r="O4" s="223" t="str">
        <f>'Часть 1'!AK6</f>
        <v>нет</v>
      </c>
      <c r="P4" s="223" t="str">
        <f>'Часть 1'!AN6</f>
        <v>нет</v>
      </c>
      <c r="Q4" s="223" t="str">
        <f>'Часть 1'!AQ6</f>
        <v>нет</v>
      </c>
      <c r="R4" s="223" t="str">
        <f>'Часть 1'!AT6</f>
        <v>нет</v>
      </c>
      <c r="S4" s="223" t="str">
        <f>'Часть 1'!AW6</f>
        <v>нет</v>
      </c>
      <c r="T4" s="223" t="str">
        <f>'Часть 1'!AZ6</f>
        <v>нет</v>
      </c>
      <c r="U4" s="223" t="str">
        <f>'Часть 1'!BC6</f>
        <v>нет</v>
      </c>
      <c r="V4" s="223" t="str">
        <f>'Часть 1'!BF6</f>
        <v>нет</v>
      </c>
      <c r="W4" s="223" t="str">
        <f>'Часть 1'!BI6</f>
        <v>нет</v>
      </c>
      <c r="X4" s="223" t="str">
        <f>'Часть 2'!D8</f>
        <v>9
2 б</v>
      </c>
      <c r="Y4" s="223" t="str">
        <f>'Часть 2'!E8</f>
        <v>10
2 б</v>
      </c>
      <c r="Z4" s="223" t="str">
        <f>'Часть 2'!F8</f>
        <v>нет
0 б</v>
      </c>
      <c r="AA4" s="223" t="str">
        <f>'Часть 2'!G8</f>
        <v>нет
0 б</v>
      </c>
      <c r="AB4" s="223" t="str">
        <f>'Часть 2'!H8</f>
        <v>нет
0 б</v>
      </c>
      <c r="AC4" s="223" t="str">
        <f>'Часть 2'!I8</f>
        <v>нет
0 б</v>
      </c>
      <c r="AD4" s="223" t="str">
        <f>'Часть 2'!J8</f>
        <v>нет
0 б</v>
      </c>
      <c r="AE4" s="223" t="str">
        <f>'Часть 2'!K8</f>
        <v>нет
0 б</v>
      </c>
      <c r="AF4" s="223" t="str">
        <f>'Часть 2'!L8</f>
        <v>нет
0 б</v>
      </c>
      <c r="AG4" s="223" t="str">
        <f>'Часть 2'!M8</f>
        <v>нет
0 б</v>
      </c>
      <c r="AH4" s="223" t="str">
        <f>'Часть 2'!N8</f>
        <v>нет
0 б</v>
      </c>
      <c r="AI4" s="223" t="str">
        <f>'Часть 2'!O8</f>
        <v>нет
0 б</v>
      </c>
      <c r="AJ4" s="223" t="str">
        <f>'Часть 2'!P8</f>
        <v>нет
0 б</v>
      </c>
      <c r="AK4" s="223" t="str">
        <f>'Часть 2'!Q8</f>
        <v>нет
0 б</v>
      </c>
      <c r="AL4" s="223" t="str">
        <f>'Часть 2'!R8</f>
        <v>нет
0 б</v>
      </c>
      <c r="AM4" s="223" t="str">
        <f>'Часть 2'!S8</f>
        <v>нет
0 б</v>
      </c>
      <c r="AN4" s="223" t="str">
        <f>'Часть 2'!T8</f>
        <v>нет
0 б</v>
      </c>
      <c r="AO4" s="223" t="str">
        <f>'Часть 2'!U8</f>
        <v>нет
0 б</v>
      </c>
      <c r="AP4" s="223" t="str">
        <f>'Часть 2'!V8</f>
        <v>нет
0 б</v>
      </c>
      <c r="AQ4" s="54" t="str">
        <f>'Часть 2'!W8</f>
        <v>нет
0 б</v>
      </c>
      <c r="AR4" s="232" t="str">
        <f>"Всего
баллов
(из "&amp;служ!M9&amp;")"</f>
        <v>Всего
баллов
(из 12)</v>
      </c>
      <c r="AS4" s="215" t="s">
        <v>344</v>
      </c>
      <c r="AT4" s="243" t="s">
        <v>324</v>
      </c>
      <c r="AU4" s="232" t="str">
        <f>"Баллов
за модуль
алгебра
(из "&amp;служ!E41&amp;")"</f>
        <v>Баллов
за модуль
алгебра
(из 17)</v>
      </c>
      <c r="AV4" s="215" t="str">
        <f>"Баллов
за алгебраич.
задания
(из "&amp;служ!G41&amp;")"</f>
        <v>Баллов
за алгебраич.
задания
(из 23)</v>
      </c>
      <c r="AW4" s="215" t="s">
        <v>342</v>
      </c>
      <c r="AX4" s="243" t="s">
        <v>354</v>
      </c>
      <c r="AY4" s="243" t="s">
        <v>345</v>
      </c>
      <c r="AZ4" s="232" t="str">
        <f>"Баллов
за модуль
геом.
(из "&amp;служ!E42&amp;")"</f>
        <v>Баллов
за модуль
геом.
(из 14)</v>
      </c>
      <c r="BA4" s="251" t="str">
        <f>"Баллов
за геом.
задания
(из "&amp;служ!G42&amp;")"</f>
        <v>Баллов
за геом.
задания
(из 15)</v>
      </c>
      <c r="BB4" s="215" t="s">
        <v>343</v>
      </c>
      <c r="BC4" s="243" t="s">
        <v>355</v>
      </c>
      <c r="BD4" s="243" t="s">
        <v>347</v>
      </c>
      <c r="BE4" s="232" t="str">
        <f>"Баллов
за модуль
реал. мат.
(из "&amp;служ!E43&amp;")"</f>
        <v>Баллов
за модуль
реал. мат.
(из 7)</v>
      </c>
      <c r="BF4" s="243" t="s">
        <v>356</v>
      </c>
      <c r="BG4" s="236"/>
    </row>
    <row r="5" spans="1:120" s="93" customFormat="1" x14ac:dyDescent="0.2">
      <c r="A5" s="21">
        <f t="shared" ref="A5:A44" si="0">IF(LEN(C5)&gt;0,1,0)</f>
        <v>1</v>
      </c>
      <c r="B5" s="72">
        <v>1</v>
      </c>
      <c r="C5" s="27" t="str">
        <f>IF(ISBLANK(Список!B6),"",IF(Список!K6=0,"------",Список!B6))</f>
        <v xml:space="preserve">Балицкая Мария </v>
      </c>
      <c r="D5" s="75" t="str">
        <f>Otchet!D4</f>
        <v>нет</v>
      </c>
      <c r="E5" s="75">
        <f>Otchet!E4</f>
        <v>1</v>
      </c>
      <c r="F5" s="75">
        <f>Otchet!F4</f>
        <v>1</v>
      </c>
      <c r="G5" s="75">
        <f>Otchet!G4</f>
        <v>0</v>
      </c>
      <c r="H5" s="75">
        <f>Otchet!H4</f>
        <v>0</v>
      </c>
      <c r="I5" s="75">
        <f>Otchet!I4</f>
        <v>1</v>
      </c>
      <c r="J5" s="75">
        <f>Otchet!J4</f>
        <v>1</v>
      </c>
      <c r="K5" s="75" t="str">
        <f>Otchet!K4</f>
        <v>нет</v>
      </c>
      <c r="L5" s="75" t="str">
        <f>Otchet!L4</f>
        <v/>
      </c>
      <c r="M5" s="75" t="str">
        <f>Otchet!M4</f>
        <v/>
      </c>
      <c r="N5" s="75" t="str">
        <f>Otchet!N4</f>
        <v/>
      </c>
      <c r="O5" s="75" t="str">
        <f>Otchet!O4</f>
        <v/>
      </c>
      <c r="P5" s="75" t="str">
        <f>Otchet!P4</f>
        <v/>
      </c>
      <c r="Q5" s="75" t="str">
        <f>Otchet!Q4</f>
        <v/>
      </c>
      <c r="R5" s="75" t="str">
        <f>Otchet!R4</f>
        <v/>
      </c>
      <c r="S5" s="75" t="str">
        <f>Otchet!S4</f>
        <v/>
      </c>
      <c r="T5" s="75" t="str">
        <f>Otchet!T4</f>
        <v/>
      </c>
      <c r="U5" s="75" t="str">
        <f>Otchet!U4</f>
        <v/>
      </c>
      <c r="V5" s="75" t="str">
        <f>Otchet!V4</f>
        <v/>
      </c>
      <c r="W5" s="75" t="str">
        <f>Otchet!W4</f>
        <v/>
      </c>
      <c r="X5" s="75" t="str">
        <f>IF('Часть 2'!D9="","",'Часть 2'!D9)</f>
        <v>нет</v>
      </c>
      <c r="Y5" s="75" t="str">
        <f>IF('Часть 2'!E9="","",'Часть 2'!E9)</f>
        <v>нет</v>
      </c>
      <c r="Z5" s="75" t="str">
        <f>IF('Часть 2'!F9="","",'Часть 2'!F9)</f>
        <v/>
      </c>
      <c r="AA5" s="75" t="str">
        <f>IF('Часть 2'!G9="","",'Часть 2'!G9)</f>
        <v/>
      </c>
      <c r="AB5" s="75" t="str">
        <f>IF('Часть 2'!H9="","",'Часть 2'!H9)</f>
        <v/>
      </c>
      <c r="AC5" s="75" t="str">
        <f>IF('Часть 2'!I9="","",'Часть 2'!I9)</f>
        <v/>
      </c>
      <c r="AD5" s="75" t="str">
        <f>IF('Часть 2'!J9="","",'Часть 2'!J9)</f>
        <v/>
      </c>
      <c r="AE5" s="75" t="str">
        <f>IF('Часть 2'!K9="","",'Часть 2'!K9)</f>
        <v/>
      </c>
      <c r="AF5" s="75" t="str">
        <f>IF('Часть 2'!L9="","",'Часть 2'!L9)</f>
        <v/>
      </c>
      <c r="AG5" s="75" t="str">
        <f>IF('Часть 2'!M9="","",'Часть 2'!M9)</f>
        <v/>
      </c>
      <c r="AH5" s="75" t="str">
        <f>IF('Часть 2'!N9="","",'Часть 2'!N9)</f>
        <v/>
      </c>
      <c r="AI5" s="75" t="str">
        <f>IF('Часть 2'!O9="","",'Часть 2'!O9)</f>
        <v/>
      </c>
      <c r="AJ5" s="75" t="str">
        <f>IF('Часть 2'!P9="","",'Часть 2'!P9)</f>
        <v/>
      </c>
      <c r="AK5" s="75" t="str">
        <f>IF('Часть 2'!Q9="","",'Часть 2'!Q9)</f>
        <v/>
      </c>
      <c r="AL5" s="75" t="str">
        <f>IF('Часть 2'!R9="","",'Часть 2'!R9)</f>
        <v/>
      </c>
      <c r="AM5" s="75" t="str">
        <f>IF('Часть 2'!S9="","",'Часть 2'!S9)</f>
        <v/>
      </c>
      <c r="AN5" s="75" t="str">
        <f>IF('Часть 2'!T9="","",'Часть 2'!T9)</f>
        <v/>
      </c>
      <c r="AO5" s="75" t="str">
        <f>IF('Часть 2'!U9="","",'Часть 2'!U9)</f>
        <v/>
      </c>
      <c r="AP5" s="75" t="str">
        <f>IF('Часть 2'!V9="","",'Часть 2'!V9)</f>
        <v/>
      </c>
      <c r="AQ5" s="231" t="str">
        <f>IF('Часть 2'!W9="","",'Часть 2'!W9)</f>
        <v/>
      </c>
      <c r="AR5" s="233">
        <f>IF(A5=1,SUM(D5:AQ5),"")</f>
        <v>4</v>
      </c>
      <c r="AS5" s="75">
        <f>IF(A5=1,Otchet!AS4,"")</f>
        <v>3</v>
      </c>
      <c r="AT5" s="244">
        <f>IF(A5=1,Otchet!AT4,"")</f>
        <v>0.33333333333333331</v>
      </c>
      <c r="AU5" s="247">
        <f>IF(A5=1,Otchet!DJ4,"")</f>
        <v>4</v>
      </c>
      <c r="AV5" s="75">
        <f>IF(A5=1,Otchet!DM4,"")</f>
        <v>4</v>
      </c>
      <c r="AW5" s="75">
        <f>IF(A5=1,Otchet!DP4,"")</f>
        <v>2</v>
      </c>
      <c r="AX5" s="244">
        <f>IF(A5=1,Otchet!DV4,"")</f>
        <v>0.23529411764705882</v>
      </c>
      <c r="AY5" s="244">
        <f>IF(A5=1,Otchet!DT4,"")</f>
        <v>0.17391304347826086</v>
      </c>
      <c r="AZ5" s="233">
        <f>IF(A5=1,Otchet!DK4,"")</f>
        <v>0</v>
      </c>
      <c r="BA5" s="224">
        <f>IF(A5=1,Otchet!DN4,"")</f>
        <v>0</v>
      </c>
      <c r="BB5" s="75">
        <f>IF(A5=1,Otchet!DQ4,"")</f>
        <v>2</v>
      </c>
      <c r="BC5" s="244">
        <f>IF(A5=1,Otchet!DW4,"")</f>
        <v>0</v>
      </c>
      <c r="BD5" s="244">
        <f>IF(A5=1,Otchet!DU4,"")</f>
        <v>0</v>
      </c>
      <c r="BE5" s="233">
        <f>IF(A5=1,Otchet!DL4,"")</f>
        <v>0</v>
      </c>
      <c r="BF5" s="244">
        <f>IF(A5=1,Otchet!DX4,"")</f>
        <v>0</v>
      </c>
      <c r="BG5" s="236"/>
    </row>
    <row r="6" spans="1:120" s="93" customFormat="1" x14ac:dyDescent="0.2">
      <c r="A6" s="21">
        <f t="shared" si="0"/>
        <v>1</v>
      </c>
      <c r="B6" s="72">
        <v>2</v>
      </c>
      <c r="C6" s="27" t="str">
        <f>IF(ISBLANK(Список!B7),"",IF(Список!K7=0,"------",Список!B7))</f>
        <v>Кирилюк Вадим</v>
      </c>
      <c r="D6" s="75">
        <f>Otchet!D5</f>
        <v>0</v>
      </c>
      <c r="E6" s="75">
        <f>Otchet!E5</f>
        <v>1</v>
      </c>
      <c r="F6" s="75">
        <f>Otchet!F5</f>
        <v>1</v>
      </c>
      <c r="G6" s="75">
        <f>Otchet!G5</f>
        <v>1</v>
      </c>
      <c r="H6" s="75">
        <f>Otchet!H5</f>
        <v>1</v>
      </c>
      <c r="I6" s="75">
        <f>Otchet!I5</f>
        <v>1</v>
      </c>
      <c r="J6" s="75">
        <f>Otchet!J5</f>
        <v>1</v>
      </c>
      <c r="K6" s="75">
        <f>Otchet!K5</f>
        <v>1</v>
      </c>
      <c r="L6" s="75" t="str">
        <f>Otchet!L5</f>
        <v/>
      </c>
      <c r="M6" s="75" t="str">
        <f>Otchet!M5</f>
        <v/>
      </c>
      <c r="N6" s="75" t="str">
        <f>Otchet!N5</f>
        <v/>
      </c>
      <c r="O6" s="75" t="str">
        <f>Otchet!O5</f>
        <v/>
      </c>
      <c r="P6" s="75" t="str">
        <f>Otchet!P5</f>
        <v/>
      </c>
      <c r="Q6" s="75" t="str">
        <f>Otchet!Q5</f>
        <v/>
      </c>
      <c r="R6" s="75" t="str">
        <f>Otchet!R5</f>
        <v/>
      </c>
      <c r="S6" s="75" t="str">
        <f>Otchet!S5</f>
        <v/>
      </c>
      <c r="T6" s="75" t="str">
        <f>Otchet!T5</f>
        <v/>
      </c>
      <c r="U6" s="75" t="str">
        <f>Otchet!U5</f>
        <v/>
      </c>
      <c r="V6" s="75" t="str">
        <f>Otchet!V5</f>
        <v/>
      </c>
      <c r="W6" s="75" t="str">
        <f>Otchet!W5</f>
        <v/>
      </c>
      <c r="X6" s="75" t="str">
        <f>IF('Часть 2'!D10="","",'Часть 2'!D10)</f>
        <v>нет</v>
      </c>
      <c r="Y6" s="75">
        <f>IF('Часть 2'!E10="","",'Часть 2'!E10)</f>
        <v>0</v>
      </c>
      <c r="Z6" s="75" t="str">
        <f>IF('Часть 2'!F10="","",'Часть 2'!F10)</f>
        <v/>
      </c>
      <c r="AA6" s="75" t="str">
        <f>IF('Часть 2'!G10="","",'Часть 2'!G10)</f>
        <v/>
      </c>
      <c r="AB6" s="75" t="str">
        <f>IF('Часть 2'!H10="","",'Часть 2'!H10)</f>
        <v/>
      </c>
      <c r="AC6" s="75" t="str">
        <f>IF('Часть 2'!I10="","",'Часть 2'!I10)</f>
        <v/>
      </c>
      <c r="AD6" s="75" t="str">
        <f>IF('Часть 2'!J10="","",'Часть 2'!J10)</f>
        <v/>
      </c>
      <c r="AE6" s="75" t="str">
        <f>IF('Часть 2'!K10="","",'Часть 2'!K10)</f>
        <v/>
      </c>
      <c r="AF6" s="75" t="str">
        <f>IF('Часть 2'!L10="","",'Часть 2'!L10)</f>
        <v/>
      </c>
      <c r="AG6" s="75" t="str">
        <f>IF('Часть 2'!M10="","",'Часть 2'!M10)</f>
        <v/>
      </c>
      <c r="AH6" s="75" t="str">
        <f>IF('Часть 2'!N10="","",'Часть 2'!N10)</f>
        <v/>
      </c>
      <c r="AI6" s="75" t="str">
        <f>IF('Часть 2'!O10="","",'Часть 2'!O10)</f>
        <v/>
      </c>
      <c r="AJ6" s="75" t="str">
        <f>IF('Часть 2'!P10="","",'Часть 2'!P10)</f>
        <v/>
      </c>
      <c r="AK6" s="75" t="str">
        <f>IF('Часть 2'!Q10="","",'Часть 2'!Q10)</f>
        <v/>
      </c>
      <c r="AL6" s="75" t="str">
        <f>IF('Часть 2'!R10="","",'Часть 2'!R10)</f>
        <v/>
      </c>
      <c r="AM6" s="75" t="str">
        <f>IF('Часть 2'!S10="","",'Часть 2'!S10)</f>
        <v/>
      </c>
      <c r="AN6" s="75" t="str">
        <f>IF('Часть 2'!T10="","",'Часть 2'!T10)</f>
        <v/>
      </c>
      <c r="AO6" s="75" t="str">
        <f>IF('Часть 2'!U10="","",'Часть 2'!U10)</f>
        <v/>
      </c>
      <c r="AP6" s="75" t="str">
        <f>IF('Часть 2'!V10="","",'Часть 2'!V10)</f>
        <v/>
      </c>
      <c r="AQ6" s="231" t="str">
        <f>IF('Часть 2'!W10="","",'Часть 2'!W10)</f>
        <v/>
      </c>
      <c r="AR6" s="233">
        <f t="shared" ref="AR6:AR44" si="1">IF(A6=1,SUM(D6:AQ6),"")</f>
        <v>7</v>
      </c>
      <c r="AS6" s="75">
        <f>IF(A6=1,Otchet!AS5,"")</f>
        <v>4</v>
      </c>
      <c r="AT6" s="244">
        <f>IF(A6=1,Otchet!AT5,"")</f>
        <v>0.58333333333333337</v>
      </c>
      <c r="AU6" s="233">
        <f>IF(A6=1,Otchet!DJ5,"")</f>
        <v>7</v>
      </c>
      <c r="AV6" s="75">
        <f>IF(A6=1,Otchet!DM5,"")</f>
        <v>7</v>
      </c>
      <c r="AW6" s="75">
        <f>IF(A6=1,Otchet!DP5,"")</f>
        <v>2</v>
      </c>
      <c r="AX6" s="244">
        <f>IF(A6=1,Otchet!DV5,"")</f>
        <v>0.41176470588235292</v>
      </c>
      <c r="AY6" s="244">
        <f>IF(A6=1,Otchet!DT5,"")</f>
        <v>0.30434782608695654</v>
      </c>
      <c r="AZ6" s="233">
        <f>IF(A6=1,Otchet!DK5,"")</f>
        <v>0</v>
      </c>
      <c r="BA6" s="224">
        <f>IF(A6=1,Otchet!DN5,"")</f>
        <v>0</v>
      </c>
      <c r="BB6" s="75">
        <f>IF(A6=1,Otchet!DQ5,"")</f>
        <v>2</v>
      </c>
      <c r="BC6" s="244">
        <f>IF(A6=1,Otchet!DW5,"")</f>
        <v>0</v>
      </c>
      <c r="BD6" s="244">
        <f>IF(A6=1,Otchet!DU5,"")</f>
        <v>0</v>
      </c>
      <c r="BE6" s="233">
        <f>IF(A6=1,Otchet!DL5,"")</f>
        <v>0</v>
      </c>
      <c r="BF6" s="244">
        <f>IF(A6=1,Otchet!DX5,"")</f>
        <v>0</v>
      </c>
      <c r="BG6" s="236"/>
    </row>
    <row r="7" spans="1:120" s="93" customFormat="1" x14ac:dyDescent="0.2">
      <c r="A7" s="21">
        <f t="shared" si="0"/>
        <v>1</v>
      </c>
      <c r="B7" s="72">
        <v>3</v>
      </c>
      <c r="C7" s="27" t="str">
        <f>IF(ISBLANK(Список!B8),"",IF(Список!K8=0,"------",Список!B8))</f>
        <v>Якуничева Александра</v>
      </c>
      <c r="D7" s="75">
        <f>Otchet!D6</f>
        <v>0</v>
      </c>
      <c r="E7" s="75">
        <f>Otchet!E6</f>
        <v>1</v>
      </c>
      <c r="F7" s="75">
        <f>Otchet!F6</f>
        <v>1</v>
      </c>
      <c r="G7" s="75">
        <f>Otchet!G6</f>
        <v>1</v>
      </c>
      <c r="H7" s="75" t="str">
        <f>Otchet!H6</f>
        <v>нет</v>
      </c>
      <c r="I7" s="75">
        <f>Otchet!I6</f>
        <v>1</v>
      </c>
      <c r="J7" s="75" t="str">
        <f>Otchet!J6</f>
        <v>нет</v>
      </c>
      <c r="K7" s="75" t="str">
        <f>Otchet!K6</f>
        <v>нет</v>
      </c>
      <c r="L7" s="75" t="str">
        <f>Otchet!L6</f>
        <v/>
      </c>
      <c r="M7" s="75" t="str">
        <f>Otchet!M6</f>
        <v/>
      </c>
      <c r="N7" s="75" t="str">
        <f>Otchet!N6</f>
        <v/>
      </c>
      <c r="O7" s="75" t="str">
        <f>Otchet!O6</f>
        <v/>
      </c>
      <c r="P7" s="75" t="str">
        <f>Otchet!P6</f>
        <v/>
      </c>
      <c r="Q7" s="75" t="str">
        <f>Otchet!Q6</f>
        <v/>
      </c>
      <c r="R7" s="75" t="str">
        <f>Otchet!R6</f>
        <v/>
      </c>
      <c r="S7" s="75" t="str">
        <f>Otchet!S6</f>
        <v/>
      </c>
      <c r="T7" s="75" t="str">
        <f>Otchet!T6</f>
        <v/>
      </c>
      <c r="U7" s="75" t="str">
        <f>Otchet!U6</f>
        <v/>
      </c>
      <c r="V7" s="75" t="str">
        <f>Otchet!V6</f>
        <v/>
      </c>
      <c r="W7" s="75" t="str">
        <f>Otchet!W6</f>
        <v/>
      </c>
      <c r="X7" s="75" t="str">
        <f>IF('Часть 2'!D11="","",'Часть 2'!D11)</f>
        <v>нет</v>
      </c>
      <c r="Y7" s="75" t="str">
        <f>IF('Часть 2'!E11="","",'Часть 2'!E11)</f>
        <v>нет</v>
      </c>
      <c r="Z7" s="75" t="str">
        <f>IF('Часть 2'!F11="","",'Часть 2'!F11)</f>
        <v/>
      </c>
      <c r="AA7" s="75" t="str">
        <f>IF('Часть 2'!G11="","",'Часть 2'!G11)</f>
        <v/>
      </c>
      <c r="AB7" s="75" t="str">
        <f>IF('Часть 2'!H11="","",'Часть 2'!H11)</f>
        <v/>
      </c>
      <c r="AC7" s="75" t="str">
        <f>IF('Часть 2'!I11="","",'Часть 2'!I11)</f>
        <v/>
      </c>
      <c r="AD7" s="75" t="str">
        <f>IF('Часть 2'!J11="","",'Часть 2'!J11)</f>
        <v/>
      </c>
      <c r="AE7" s="75" t="str">
        <f>IF('Часть 2'!K11="","",'Часть 2'!K11)</f>
        <v/>
      </c>
      <c r="AF7" s="75" t="str">
        <f>IF('Часть 2'!L11="","",'Часть 2'!L11)</f>
        <v/>
      </c>
      <c r="AG7" s="75" t="str">
        <f>IF('Часть 2'!M11="","",'Часть 2'!M11)</f>
        <v/>
      </c>
      <c r="AH7" s="75" t="str">
        <f>IF('Часть 2'!N11="","",'Часть 2'!N11)</f>
        <v/>
      </c>
      <c r="AI7" s="75" t="str">
        <f>IF('Часть 2'!O11="","",'Часть 2'!O11)</f>
        <v/>
      </c>
      <c r="AJ7" s="75" t="str">
        <f>IF('Часть 2'!P11="","",'Часть 2'!P11)</f>
        <v/>
      </c>
      <c r="AK7" s="75" t="str">
        <f>IF('Часть 2'!Q11="","",'Часть 2'!Q11)</f>
        <v/>
      </c>
      <c r="AL7" s="75" t="str">
        <f>IF('Часть 2'!R11="","",'Часть 2'!R11)</f>
        <v/>
      </c>
      <c r="AM7" s="75" t="str">
        <f>IF('Часть 2'!S11="","",'Часть 2'!S11)</f>
        <v/>
      </c>
      <c r="AN7" s="75" t="str">
        <f>IF('Часть 2'!T11="","",'Часть 2'!T11)</f>
        <v/>
      </c>
      <c r="AO7" s="75" t="str">
        <f>IF('Часть 2'!U11="","",'Часть 2'!U11)</f>
        <v/>
      </c>
      <c r="AP7" s="75" t="str">
        <f>IF('Часть 2'!V11="","",'Часть 2'!V11)</f>
        <v/>
      </c>
      <c r="AQ7" s="231" t="str">
        <f>IF('Часть 2'!W11="","",'Часть 2'!W11)</f>
        <v/>
      </c>
      <c r="AR7" s="233">
        <f t="shared" si="1"/>
        <v>4</v>
      </c>
      <c r="AS7" s="75">
        <f>IF(A7=1,Otchet!AS6,"")</f>
        <v>3</v>
      </c>
      <c r="AT7" s="244">
        <f>IF(A7=1,Otchet!AT6,"")</f>
        <v>0.33333333333333331</v>
      </c>
      <c r="AU7" s="233">
        <f>IF(A7=1,Otchet!DJ6,"")</f>
        <v>4</v>
      </c>
      <c r="AV7" s="75">
        <f>IF(A7=1,Otchet!DM6,"")</f>
        <v>4</v>
      </c>
      <c r="AW7" s="75">
        <f>IF(A7=1,Otchet!DP6,"")</f>
        <v>2</v>
      </c>
      <c r="AX7" s="244">
        <f>IF(A7=1,Otchet!DV6,"")</f>
        <v>0.23529411764705882</v>
      </c>
      <c r="AY7" s="244">
        <f>IF(A7=1,Otchet!DT6,"")</f>
        <v>0.17391304347826086</v>
      </c>
      <c r="AZ7" s="233">
        <f>IF(A7=1,Otchet!DK6,"")</f>
        <v>0</v>
      </c>
      <c r="BA7" s="224">
        <f>IF(A7=1,Otchet!DN6,"")</f>
        <v>0</v>
      </c>
      <c r="BB7" s="75">
        <f>IF(A7=1,Otchet!DQ6,"")</f>
        <v>2</v>
      </c>
      <c r="BC7" s="244">
        <f>IF(A7=1,Otchet!DW6,"")</f>
        <v>0</v>
      </c>
      <c r="BD7" s="244">
        <f>IF(A7=1,Otchet!DU6,"")</f>
        <v>0</v>
      </c>
      <c r="BE7" s="233">
        <f>IF(A7=1,Otchet!DL6,"")</f>
        <v>0</v>
      </c>
      <c r="BF7" s="244">
        <f>IF(A7=1,Otchet!DX6,"")</f>
        <v>0</v>
      </c>
      <c r="BG7" s="236"/>
    </row>
    <row r="8" spans="1:120" s="93" customFormat="1" x14ac:dyDescent="0.2">
      <c r="A8" s="21">
        <f t="shared" si="0"/>
        <v>1</v>
      </c>
      <c r="B8" s="72">
        <v>4</v>
      </c>
      <c r="C8" s="27" t="str">
        <f>IF(ISBLANK(Список!B9),"",IF(Список!K9=0,"------",Список!B9))</f>
        <v>Басова Валерия</v>
      </c>
      <c r="D8" s="75">
        <f>Otchet!D7</f>
        <v>1</v>
      </c>
      <c r="E8" s="75">
        <f>Otchet!E7</f>
        <v>1</v>
      </c>
      <c r="F8" s="75">
        <f>Otchet!F7</f>
        <v>1</v>
      </c>
      <c r="G8" s="75">
        <f>Otchet!G7</f>
        <v>1</v>
      </c>
      <c r="H8" s="75">
        <f>Otchet!H7</f>
        <v>1</v>
      </c>
      <c r="I8" s="75">
        <f>Otchet!I7</f>
        <v>1</v>
      </c>
      <c r="J8" s="75">
        <f>Otchet!J7</f>
        <v>1</v>
      </c>
      <c r="K8" s="75" t="str">
        <f>Otchet!K7</f>
        <v>нет</v>
      </c>
      <c r="L8" s="75" t="str">
        <f>Otchet!L7</f>
        <v/>
      </c>
      <c r="M8" s="75" t="str">
        <f>Otchet!M7</f>
        <v/>
      </c>
      <c r="N8" s="75" t="str">
        <f>Otchet!N7</f>
        <v/>
      </c>
      <c r="O8" s="75" t="str">
        <f>Otchet!O7</f>
        <v/>
      </c>
      <c r="P8" s="75" t="str">
        <f>Otchet!P7</f>
        <v/>
      </c>
      <c r="Q8" s="75" t="str">
        <f>Otchet!Q7</f>
        <v/>
      </c>
      <c r="R8" s="75" t="str">
        <f>Otchet!R7</f>
        <v/>
      </c>
      <c r="S8" s="75" t="str">
        <f>Otchet!S7</f>
        <v/>
      </c>
      <c r="T8" s="75" t="str">
        <f>Otchet!T7</f>
        <v/>
      </c>
      <c r="U8" s="75" t="str">
        <f>Otchet!U7</f>
        <v/>
      </c>
      <c r="V8" s="75" t="str">
        <f>Otchet!V7</f>
        <v/>
      </c>
      <c r="W8" s="75" t="str">
        <f>Otchet!W7</f>
        <v/>
      </c>
      <c r="X8" s="75" t="str">
        <f>IF('Часть 2'!D12="","",'Часть 2'!D12)</f>
        <v>нет</v>
      </c>
      <c r="Y8" s="75" t="str">
        <f>IF('Часть 2'!E12="","",'Часть 2'!E12)</f>
        <v>нет</v>
      </c>
      <c r="Z8" s="75" t="str">
        <f>IF('Часть 2'!F12="","",'Часть 2'!F12)</f>
        <v/>
      </c>
      <c r="AA8" s="75" t="str">
        <f>IF('Часть 2'!G12="","",'Часть 2'!G12)</f>
        <v/>
      </c>
      <c r="AB8" s="75" t="str">
        <f>IF('Часть 2'!H12="","",'Часть 2'!H12)</f>
        <v/>
      </c>
      <c r="AC8" s="75" t="str">
        <f>IF('Часть 2'!I12="","",'Часть 2'!I12)</f>
        <v/>
      </c>
      <c r="AD8" s="75" t="str">
        <f>IF('Часть 2'!J12="","",'Часть 2'!J12)</f>
        <v/>
      </c>
      <c r="AE8" s="75" t="str">
        <f>IF('Часть 2'!K12="","",'Часть 2'!K12)</f>
        <v/>
      </c>
      <c r="AF8" s="75" t="str">
        <f>IF('Часть 2'!L12="","",'Часть 2'!L12)</f>
        <v/>
      </c>
      <c r="AG8" s="75" t="str">
        <f>IF('Часть 2'!M12="","",'Часть 2'!M12)</f>
        <v/>
      </c>
      <c r="AH8" s="75" t="str">
        <f>IF('Часть 2'!N12="","",'Часть 2'!N12)</f>
        <v/>
      </c>
      <c r="AI8" s="75" t="str">
        <f>IF('Часть 2'!O12="","",'Часть 2'!O12)</f>
        <v/>
      </c>
      <c r="AJ8" s="75" t="str">
        <f>IF('Часть 2'!P12="","",'Часть 2'!P12)</f>
        <v/>
      </c>
      <c r="AK8" s="75" t="str">
        <f>IF('Часть 2'!Q12="","",'Часть 2'!Q12)</f>
        <v/>
      </c>
      <c r="AL8" s="75" t="str">
        <f>IF('Часть 2'!R12="","",'Часть 2'!R12)</f>
        <v/>
      </c>
      <c r="AM8" s="75" t="str">
        <f>IF('Часть 2'!S12="","",'Часть 2'!S12)</f>
        <v/>
      </c>
      <c r="AN8" s="75" t="str">
        <f>IF('Часть 2'!T12="","",'Часть 2'!T12)</f>
        <v/>
      </c>
      <c r="AO8" s="75" t="str">
        <f>IF('Часть 2'!U12="","",'Часть 2'!U12)</f>
        <v/>
      </c>
      <c r="AP8" s="75" t="str">
        <f>IF('Часть 2'!V12="","",'Часть 2'!V12)</f>
        <v/>
      </c>
      <c r="AQ8" s="231" t="str">
        <f>IF('Часть 2'!W12="","",'Часть 2'!W12)</f>
        <v/>
      </c>
      <c r="AR8" s="233">
        <f t="shared" si="1"/>
        <v>7</v>
      </c>
      <c r="AS8" s="75">
        <f>IF(A8=1,Otchet!AS7,"")</f>
        <v>4</v>
      </c>
      <c r="AT8" s="244">
        <f>IF(A8=1,Otchet!AT7,"")</f>
        <v>0.58333333333333337</v>
      </c>
      <c r="AU8" s="233">
        <f>IF(A8=1,Otchet!DJ7,"")</f>
        <v>7</v>
      </c>
      <c r="AV8" s="75">
        <f>IF(A8=1,Otchet!DM7,"")</f>
        <v>7</v>
      </c>
      <c r="AW8" s="75">
        <f>IF(A8=1,Otchet!DP7,"")</f>
        <v>2</v>
      </c>
      <c r="AX8" s="244">
        <f>IF(A8=1,Otchet!DV7,"")</f>
        <v>0.41176470588235292</v>
      </c>
      <c r="AY8" s="244">
        <f>IF(A8=1,Otchet!DT7,"")</f>
        <v>0.30434782608695654</v>
      </c>
      <c r="AZ8" s="233">
        <f>IF(A8=1,Otchet!DK7,"")</f>
        <v>0</v>
      </c>
      <c r="BA8" s="224">
        <f>IF(A8=1,Otchet!DN7,"")</f>
        <v>0</v>
      </c>
      <c r="BB8" s="75">
        <f>IF(A8=1,Otchet!DQ7,"")</f>
        <v>2</v>
      </c>
      <c r="BC8" s="244">
        <f>IF(A8=1,Otchet!DW7,"")</f>
        <v>0</v>
      </c>
      <c r="BD8" s="244">
        <f>IF(A8=1,Otchet!DU7,"")</f>
        <v>0</v>
      </c>
      <c r="BE8" s="233">
        <f>IF(A8=1,Otchet!DL7,"")</f>
        <v>0</v>
      </c>
      <c r="BF8" s="244">
        <f>IF(A8=1,Otchet!DX7,"")</f>
        <v>0</v>
      </c>
      <c r="BG8" s="236"/>
    </row>
    <row r="9" spans="1:120" s="93" customFormat="1" x14ac:dyDescent="0.2">
      <c r="A9" s="21">
        <f t="shared" si="0"/>
        <v>1</v>
      </c>
      <c r="B9" s="72">
        <v>5</v>
      </c>
      <c r="C9" s="27" t="str">
        <f>IF(ISBLANK(Список!B10),"",IF(Список!K10=0,"------",Список!B10))</f>
        <v>Дарвых Павел</v>
      </c>
      <c r="D9" s="75">
        <f>Otchet!D8</f>
        <v>1</v>
      </c>
      <c r="E9" s="75">
        <f>Otchet!E8</f>
        <v>1</v>
      </c>
      <c r="F9" s="75">
        <f>Otchet!F8</f>
        <v>1</v>
      </c>
      <c r="G9" s="75">
        <f>Otchet!G8</f>
        <v>1</v>
      </c>
      <c r="H9" s="75">
        <f>Otchet!H8</f>
        <v>1</v>
      </c>
      <c r="I9" s="75">
        <f>Otchet!I8</f>
        <v>1</v>
      </c>
      <c r="J9" s="75">
        <f>Otchet!J8</f>
        <v>1</v>
      </c>
      <c r="K9" s="75">
        <f>Otchet!K8</f>
        <v>0</v>
      </c>
      <c r="L9" s="75" t="str">
        <f>Otchet!L8</f>
        <v/>
      </c>
      <c r="M9" s="75" t="str">
        <f>Otchet!M8</f>
        <v/>
      </c>
      <c r="N9" s="75" t="str">
        <f>Otchet!N8</f>
        <v/>
      </c>
      <c r="O9" s="75" t="str">
        <f>Otchet!O8</f>
        <v/>
      </c>
      <c r="P9" s="75" t="str">
        <f>Otchet!P8</f>
        <v/>
      </c>
      <c r="Q9" s="75" t="str">
        <f>Otchet!Q8</f>
        <v/>
      </c>
      <c r="R9" s="75" t="str">
        <f>Otchet!R8</f>
        <v/>
      </c>
      <c r="S9" s="75" t="str">
        <f>Otchet!S8</f>
        <v/>
      </c>
      <c r="T9" s="75" t="str">
        <f>Otchet!T8</f>
        <v/>
      </c>
      <c r="U9" s="75" t="str">
        <f>Otchet!U8</f>
        <v/>
      </c>
      <c r="V9" s="75" t="str">
        <f>Otchet!V8</f>
        <v/>
      </c>
      <c r="W9" s="75" t="str">
        <f>Otchet!W8</f>
        <v/>
      </c>
      <c r="X9" s="75" t="str">
        <f>IF('Часть 2'!D13="","",'Часть 2'!D13)</f>
        <v>нет</v>
      </c>
      <c r="Y9" s="75" t="str">
        <f>IF('Часть 2'!E13="","",'Часть 2'!E13)</f>
        <v>нет</v>
      </c>
      <c r="Z9" s="75" t="str">
        <f>IF('Часть 2'!F13="","",'Часть 2'!F13)</f>
        <v/>
      </c>
      <c r="AA9" s="75" t="str">
        <f>IF('Часть 2'!G13="","",'Часть 2'!G13)</f>
        <v/>
      </c>
      <c r="AB9" s="75" t="str">
        <f>IF('Часть 2'!H13="","",'Часть 2'!H13)</f>
        <v/>
      </c>
      <c r="AC9" s="75" t="str">
        <f>IF('Часть 2'!I13="","",'Часть 2'!I13)</f>
        <v/>
      </c>
      <c r="AD9" s="75" t="str">
        <f>IF('Часть 2'!J13="","",'Часть 2'!J13)</f>
        <v/>
      </c>
      <c r="AE9" s="75" t="str">
        <f>IF('Часть 2'!K13="","",'Часть 2'!K13)</f>
        <v/>
      </c>
      <c r="AF9" s="75" t="str">
        <f>IF('Часть 2'!L13="","",'Часть 2'!L13)</f>
        <v/>
      </c>
      <c r="AG9" s="75" t="str">
        <f>IF('Часть 2'!M13="","",'Часть 2'!M13)</f>
        <v/>
      </c>
      <c r="AH9" s="75" t="str">
        <f>IF('Часть 2'!N13="","",'Часть 2'!N13)</f>
        <v/>
      </c>
      <c r="AI9" s="75" t="str">
        <f>IF('Часть 2'!O13="","",'Часть 2'!O13)</f>
        <v/>
      </c>
      <c r="AJ9" s="75" t="str">
        <f>IF('Часть 2'!P13="","",'Часть 2'!P13)</f>
        <v/>
      </c>
      <c r="AK9" s="75" t="str">
        <f>IF('Часть 2'!Q13="","",'Часть 2'!Q13)</f>
        <v/>
      </c>
      <c r="AL9" s="75" t="str">
        <f>IF('Часть 2'!R13="","",'Часть 2'!R13)</f>
        <v/>
      </c>
      <c r="AM9" s="75" t="str">
        <f>IF('Часть 2'!S13="","",'Часть 2'!S13)</f>
        <v/>
      </c>
      <c r="AN9" s="75" t="str">
        <f>IF('Часть 2'!T13="","",'Часть 2'!T13)</f>
        <v/>
      </c>
      <c r="AO9" s="75" t="str">
        <f>IF('Часть 2'!U13="","",'Часть 2'!U13)</f>
        <v/>
      </c>
      <c r="AP9" s="75" t="str">
        <f>IF('Часть 2'!V13="","",'Часть 2'!V13)</f>
        <v/>
      </c>
      <c r="AQ9" s="231" t="str">
        <f>IF('Часть 2'!W13="","",'Часть 2'!W13)</f>
        <v/>
      </c>
      <c r="AR9" s="233">
        <f t="shared" si="1"/>
        <v>7</v>
      </c>
      <c r="AS9" s="75">
        <f>IF(A9=1,Otchet!AS8,"")</f>
        <v>4</v>
      </c>
      <c r="AT9" s="244">
        <f>IF(A9=1,Otchet!AT8,"")</f>
        <v>0.58333333333333337</v>
      </c>
      <c r="AU9" s="233">
        <f>IF(A9=1,Otchet!DJ8,"")</f>
        <v>7</v>
      </c>
      <c r="AV9" s="75">
        <f>IF(A9=1,Otchet!DM8,"")</f>
        <v>7</v>
      </c>
      <c r="AW9" s="75">
        <f>IF(A9=1,Otchet!DP8,"")</f>
        <v>2</v>
      </c>
      <c r="AX9" s="244">
        <f>IF(A9=1,Otchet!DV8,"")</f>
        <v>0.41176470588235292</v>
      </c>
      <c r="AY9" s="244">
        <f>IF(A9=1,Otchet!DT8,"")</f>
        <v>0.30434782608695654</v>
      </c>
      <c r="AZ9" s="233">
        <f>IF(A9=1,Otchet!DK8,"")</f>
        <v>0</v>
      </c>
      <c r="BA9" s="224">
        <f>IF(A9=1,Otchet!DN8,"")</f>
        <v>0</v>
      </c>
      <c r="BB9" s="75">
        <f>IF(A9=1,Otchet!DQ8,"")</f>
        <v>2</v>
      </c>
      <c r="BC9" s="244">
        <f>IF(A9=1,Otchet!DW8,"")</f>
        <v>0</v>
      </c>
      <c r="BD9" s="244">
        <f>IF(A9=1,Otchet!DU8,"")</f>
        <v>0</v>
      </c>
      <c r="BE9" s="233">
        <f>IF(A9=1,Otchet!DL8,"")</f>
        <v>0</v>
      </c>
      <c r="BF9" s="244">
        <f>IF(A9=1,Otchet!DX8,"")</f>
        <v>0</v>
      </c>
      <c r="BG9" s="236"/>
    </row>
    <row r="10" spans="1:120" s="93" customFormat="1" x14ac:dyDescent="0.2">
      <c r="A10" s="21">
        <f t="shared" si="0"/>
        <v>1</v>
      </c>
      <c r="B10" s="72">
        <v>6</v>
      </c>
      <c r="C10" s="27" t="str">
        <f>IF(ISBLANK(Список!B11),"",IF(Список!K11=0,"------",Список!B11))</f>
        <v xml:space="preserve">Панов Станислав </v>
      </c>
      <c r="D10" s="75">
        <f>Otchet!D9</f>
        <v>1</v>
      </c>
      <c r="E10" s="75">
        <f>Otchet!E9</f>
        <v>1</v>
      </c>
      <c r="F10" s="75" t="str">
        <f>Otchet!F9</f>
        <v>нет</v>
      </c>
      <c r="G10" s="75">
        <f>Otchet!G9</f>
        <v>1</v>
      </c>
      <c r="H10" s="75">
        <f>Otchet!H9</f>
        <v>1</v>
      </c>
      <c r="I10" s="75">
        <f>Otchet!I9</f>
        <v>1</v>
      </c>
      <c r="J10" s="75">
        <f>Otchet!J9</f>
        <v>0</v>
      </c>
      <c r="K10" s="75" t="str">
        <f>Otchet!K9</f>
        <v>нет</v>
      </c>
      <c r="L10" s="75" t="str">
        <f>Otchet!L9</f>
        <v/>
      </c>
      <c r="M10" s="75" t="str">
        <f>Otchet!M9</f>
        <v/>
      </c>
      <c r="N10" s="75" t="str">
        <f>Otchet!N9</f>
        <v/>
      </c>
      <c r="O10" s="75" t="str">
        <f>Otchet!O9</f>
        <v/>
      </c>
      <c r="P10" s="75" t="str">
        <f>Otchet!P9</f>
        <v/>
      </c>
      <c r="Q10" s="75" t="str">
        <f>Otchet!Q9</f>
        <v/>
      </c>
      <c r="R10" s="75" t="str">
        <f>Otchet!R9</f>
        <v/>
      </c>
      <c r="S10" s="75" t="str">
        <f>Otchet!S9</f>
        <v/>
      </c>
      <c r="T10" s="75" t="str">
        <f>Otchet!T9</f>
        <v/>
      </c>
      <c r="U10" s="75" t="str">
        <f>Otchet!U9</f>
        <v/>
      </c>
      <c r="V10" s="75" t="str">
        <f>Otchet!V9</f>
        <v/>
      </c>
      <c r="W10" s="75" t="str">
        <f>Otchet!W9</f>
        <v/>
      </c>
      <c r="X10" s="75" t="str">
        <f>IF('Часть 2'!D14="","",'Часть 2'!D14)</f>
        <v>нет</v>
      </c>
      <c r="Y10" s="75" t="str">
        <f>IF('Часть 2'!E14="","",'Часть 2'!E14)</f>
        <v>нет</v>
      </c>
      <c r="Z10" s="75" t="str">
        <f>IF('Часть 2'!F14="","",'Часть 2'!F14)</f>
        <v/>
      </c>
      <c r="AA10" s="75" t="str">
        <f>IF('Часть 2'!G14="","",'Часть 2'!G14)</f>
        <v/>
      </c>
      <c r="AB10" s="75" t="str">
        <f>IF('Часть 2'!H14="","",'Часть 2'!H14)</f>
        <v/>
      </c>
      <c r="AC10" s="75" t="str">
        <f>IF('Часть 2'!I14="","",'Часть 2'!I14)</f>
        <v/>
      </c>
      <c r="AD10" s="75" t="str">
        <f>IF('Часть 2'!J14="","",'Часть 2'!J14)</f>
        <v/>
      </c>
      <c r="AE10" s="75" t="str">
        <f>IF('Часть 2'!K14="","",'Часть 2'!K14)</f>
        <v/>
      </c>
      <c r="AF10" s="75" t="str">
        <f>IF('Часть 2'!L14="","",'Часть 2'!L14)</f>
        <v/>
      </c>
      <c r="AG10" s="75" t="str">
        <f>IF('Часть 2'!M14="","",'Часть 2'!M14)</f>
        <v/>
      </c>
      <c r="AH10" s="75" t="str">
        <f>IF('Часть 2'!N14="","",'Часть 2'!N14)</f>
        <v/>
      </c>
      <c r="AI10" s="75" t="str">
        <f>IF('Часть 2'!O14="","",'Часть 2'!O14)</f>
        <v/>
      </c>
      <c r="AJ10" s="75" t="str">
        <f>IF('Часть 2'!P14="","",'Часть 2'!P14)</f>
        <v/>
      </c>
      <c r="AK10" s="75" t="str">
        <f>IF('Часть 2'!Q14="","",'Часть 2'!Q14)</f>
        <v/>
      </c>
      <c r="AL10" s="75" t="str">
        <f>IF('Часть 2'!R14="","",'Часть 2'!R14)</f>
        <v/>
      </c>
      <c r="AM10" s="75" t="str">
        <f>IF('Часть 2'!S14="","",'Часть 2'!S14)</f>
        <v/>
      </c>
      <c r="AN10" s="75" t="str">
        <f>IF('Часть 2'!T14="","",'Часть 2'!T14)</f>
        <v/>
      </c>
      <c r="AO10" s="75" t="str">
        <f>IF('Часть 2'!U14="","",'Часть 2'!U14)</f>
        <v/>
      </c>
      <c r="AP10" s="75" t="str">
        <f>IF('Часть 2'!V14="","",'Часть 2'!V14)</f>
        <v/>
      </c>
      <c r="AQ10" s="231" t="str">
        <f>IF('Часть 2'!W14="","",'Часть 2'!W14)</f>
        <v/>
      </c>
      <c r="AR10" s="233">
        <f t="shared" si="1"/>
        <v>5</v>
      </c>
      <c r="AS10" s="75">
        <f>IF(A10=1,Otchet!AS9,"")</f>
        <v>3</v>
      </c>
      <c r="AT10" s="244">
        <f>IF(A10=1,Otchet!AT9,"")</f>
        <v>0.41666666666666669</v>
      </c>
      <c r="AU10" s="233">
        <f>IF(A10=1,Otchet!DJ9,"")</f>
        <v>5</v>
      </c>
      <c r="AV10" s="75">
        <f>IF(A10=1,Otchet!DM9,"")</f>
        <v>5</v>
      </c>
      <c r="AW10" s="75">
        <f>IF(A10=1,Otchet!DP9,"")</f>
        <v>2</v>
      </c>
      <c r="AX10" s="244">
        <f>IF(A10=1,Otchet!DV9,"")</f>
        <v>0.29411764705882354</v>
      </c>
      <c r="AY10" s="244">
        <f>IF(A10=1,Otchet!DT9,"")</f>
        <v>0.21739130434782608</v>
      </c>
      <c r="AZ10" s="233">
        <f>IF(A10=1,Otchet!DK9,"")</f>
        <v>0</v>
      </c>
      <c r="BA10" s="224">
        <f>IF(A10=1,Otchet!DN9,"")</f>
        <v>0</v>
      </c>
      <c r="BB10" s="75">
        <f>IF(A10=1,Otchet!DQ9,"")</f>
        <v>2</v>
      </c>
      <c r="BC10" s="244">
        <f>IF(A10=1,Otchet!DW9,"")</f>
        <v>0</v>
      </c>
      <c r="BD10" s="244">
        <f>IF(A10=1,Otchet!DU9,"")</f>
        <v>0</v>
      </c>
      <c r="BE10" s="233">
        <f>IF(A10=1,Otchet!DL9,"")</f>
        <v>0</v>
      </c>
      <c r="BF10" s="244">
        <f>IF(A10=1,Otchet!DX9,"")</f>
        <v>0</v>
      </c>
      <c r="BG10" s="236"/>
    </row>
    <row r="11" spans="1:120" s="93" customFormat="1" x14ac:dyDescent="0.2">
      <c r="A11" s="21">
        <f t="shared" si="0"/>
        <v>1</v>
      </c>
      <c r="B11" s="72">
        <v>7</v>
      </c>
      <c r="C11" s="27" t="str">
        <f>IF(ISBLANK(Список!B12),"",IF(Список!K12=0,"------",Список!B12))</f>
        <v xml:space="preserve">Шурыгина Милена </v>
      </c>
      <c r="D11" s="75">
        <f>Otchet!D10</f>
        <v>0</v>
      </c>
      <c r="E11" s="75">
        <f>Otchet!E10</f>
        <v>1</v>
      </c>
      <c r="F11" s="75">
        <f>Otchet!F10</f>
        <v>1</v>
      </c>
      <c r="G11" s="75">
        <f>Otchet!G10</f>
        <v>1</v>
      </c>
      <c r="H11" s="75">
        <f>Otchet!H10</f>
        <v>0</v>
      </c>
      <c r="I11" s="75">
        <f>Otchet!I10</f>
        <v>1</v>
      </c>
      <c r="J11" s="75">
        <f>Otchet!J10</f>
        <v>1</v>
      </c>
      <c r="K11" s="75">
        <f>Otchet!K10</f>
        <v>1</v>
      </c>
      <c r="L11" s="75" t="str">
        <f>Otchet!L10</f>
        <v/>
      </c>
      <c r="M11" s="75" t="str">
        <f>Otchet!M10</f>
        <v/>
      </c>
      <c r="N11" s="75" t="str">
        <f>Otchet!N10</f>
        <v/>
      </c>
      <c r="O11" s="75" t="str">
        <f>Otchet!O10</f>
        <v/>
      </c>
      <c r="P11" s="75" t="str">
        <f>Otchet!P10</f>
        <v/>
      </c>
      <c r="Q11" s="75" t="str">
        <f>Otchet!Q10</f>
        <v/>
      </c>
      <c r="R11" s="75" t="str">
        <f>Otchet!R10</f>
        <v/>
      </c>
      <c r="S11" s="75" t="str">
        <f>Otchet!S10</f>
        <v/>
      </c>
      <c r="T11" s="75" t="str">
        <f>Otchet!T10</f>
        <v/>
      </c>
      <c r="U11" s="75" t="str">
        <f>Otchet!U10</f>
        <v/>
      </c>
      <c r="V11" s="75" t="str">
        <f>Otchet!V10</f>
        <v/>
      </c>
      <c r="W11" s="75" t="str">
        <f>Otchet!W10</f>
        <v/>
      </c>
      <c r="X11" s="75">
        <f>IF('Часть 2'!D15="","",'Часть 2'!D15)</f>
        <v>2</v>
      </c>
      <c r="Y11" s="75">
        <f>IF('Часть 2'!E15="","",'Часть 2'!E15)</f>
        <v>2</v>
      </c>
      <c r="Z11" s="75" t="str">
        <f>IF('Часть 2'!F15="","",'Часть 2'!F15)</f>
        <v/>
      </c>
      <c r="AA11" s="75" t="str">
        <f>IF('Часть 2'!G15="","",'Часть 2'!G15)</f>
        <v/>
      </c>
      <c r="AB11" s="75" t="str">
        <f>IF('Часть 2'!H15="","",'Часть 2'!H15)</f>
        <v/>
      </c>
      <c r="AC11" s="75" t="str">
        <f>IF('Часть 2'!I15="","",'Часть 2'!I15)</f>
        <v/>
      </c>
      <c r="AD11" s="75" t="str">
        <f>IF('Часть 2'!J15="","",'Часть 2'!J15)</f>
        <v/>
      </c>
      <c r="AE11" s="75" t="str">
        <f>IF('Часть 2'!K15="","",'Часть 2'!K15)</f>
        <v/>
      </c>
      <c r="AF11" s="75" t="str">
        <f>IF('Часть 2'!L15="","",'Часть 2'!L15)</f>
        <v/>
      </c>
      <c r="AG11" s="75" t="str">
        <f>IF('Часть 2'!M15="","",'Часть 2'!M15)</f>
        <v/>
      </c>
      <c r="AH11" s="75" t="str">
        <f>IF('Часть 2'!N15="","",'Часть 2'!N15)</f>
        <v/>
      </c>
      <c r="AI11" s="75" t="str">
        <f>IF('Часть 2'!O15="","",'Часть 2'!O15)</f>
        <v/>
      </c>
      <c r="AJ11" s="75" t="str">
        <f>IF('Часть 2'!P15="","",'Часть 2'!P15)</f>
        <v/>
      </c>
      <c r="AK11" s="75" t="str">
        <f>IF('Часть 2'!Q15="","",'Часть 2'!Q15)</f>
        <v/>
      </c>
      <c r="AL11" s="75" t="str">
        <f>IF('Часть 2'!R15="","",'Часть 2'!R15)</f>
        <v/>
      </c>
      <c r="AM11" s="75" t="str">
        <f>IF('Часть 2'!S15="","",'Часть 2'!S15)</f>
        <v/>
      </c>
      <c r="AN11" s="75" t="str">
        <f>IF('Часть 2'!T15="","",'Часть 2'!T15)</f>
        <v/>
      </c>
      <c r="AO11" s="75" t="str">
        <f>IF('Часть 2'!U15="","",'Часть 2'!U15)</f>
        <v/>
      </c>
      <c r="AP11" s="75" t="str">
        <f>IF('Часть 2'!V15="","",'Часть 2'!V15)</f>
        <v/>
      </c>
      <c r="AQ11" s="231" t="str">
        <f>IF('Часть 2'!W15="","",'Часть 2'!W15)</f>
        <v/>
      </c>
      <c r="AR11" s="233">
        <f t="shared" si="1"/>
        <v>10</v>
      </c>
      <c r="AS11" s="75">
        <f>IF(A11=1,Otchet!AS10,"")</f>
        <v>5</v>
      </c>
      <c r="AT11" s="244">
        <f>IF(A11=1,Otchet!AT10,"")</f>
        <v>0.83333333333333337</v>
      </c>
      <c r="AU11" s="233">
        <f>IF(A11=1,Otchet!DJ10,"")</f>
        <v>10</v>
      </c>
      <c r="AV11" s="75">
        <f>IF(A11=1,Otchet!DM10,"")</f>
        <v>10</v>
      </c>
      <c r="AW11" s="75">
        <f>IF(A11=1,Otchet!DP10,"")</f>
        <v>2</v>
      </c>
      <c r="AX11" s="244">
        <f>IF(A11=1,Otchet!DV10,"")</f>
        <v>0.58823529411764708</v>
      </c>
      <c r="AY11" s="244">
        <f>IF(A11=1,Otchet!DT10,"")</f>
        <v>0.43478260869565216</v>
      </c>
      <c r="AZ11" s="233">
        <f>IF(A11=1,Otchet!DK10,"")</f>
        <v>0</v>
      </c>
      <c r="BA11" s="224">
        <f>IF(A11=1,Otchet!DN10,"")</f>
        <v>0</v>
      </c>
      <c r="BB11" s="75">
        <f>IF(A11=1,Otchet!DQ10,"")</f>
        <v>2</v>
      </c>
      <c r="BC11" s="244">
        <f>IF(A11=1,Otchet!DW10,"")</f>
        <v>0</v>
      </c>
      <c r="BD11" s="244">
        <f>IF(A11=1,Otchet!DU10,"")</f>
        <v>0</v>
      </c>
      <c r="BE11" s="233">
        <f>IF(A11=1,Otchet!DL10,"")</f>
        <v>0</v>
      </c>
      <c r="BF11" s="244">
        <f>IF(A11=1,Otchet!DX10,"")</f>
        <v>0</v>
      </c>
      <c r="BG11" s="236"/>
    </row>
    <row r="12" spans="1:120" s="93" customFormat="1" x14ac:dyDescent="0.2">
      <c r="A12" s="21">
        <f t="shared" si="0"/>
        <v>1</v>
      </c>
      <c r="B12" s="72">
        <v>8</v>
      </c>
      <c r="C12" s="27" t="str">
        <f>IF(ISBLANK(Список!B13),"",IF(Список!K13=0,"------",Список!B13))</f>
        <v xml:space="preserve">Тулупова Дарья </v>
      </c>
      <c r="D12" s="75" t="str">
        <f>Otchet!D11</f>
        <v>нет</v>
      </c>
      <c r="E12" s="75">
        <f>Otchet!E11</f>
        <v>1</v>
      </c>
      <c r="F12" s="75">
        <f>Otchet!F11</f>
        <v>1</v>
      </c>
      <c r="G12" s="75">
        <f>Otchet!G11</f>
        <v>0</v>
      </c>
      <c r="H12" s="75">
        <f>Otchet!H11</f>
        <v>0</v>
      </c>
      <c r="I12" s="75">
        <f>Otchet!I11</f>
        <v>1</v>
      </c>
      <c r="J12" s="75">
        <f>Otchet!J11</f>
        <v>0</v>
      </c>
      <c r="K12" s="75" t="str">
        <f>Otchet!K11</f>
        <v>нет</v>
      </c>
      <c r="L12" s="75" t="str">
        <f>Otchet!L11</f>
        <v/>
      </c>
      <c r="M12" s="75" t="str">
        <f>Otchet!M11</f>
        <v/>
      </c>
      <c r="N12" s="75" t="str">
        <f>Otchet!N11</f>
        <v/>
      </c>
      <c r="O12" s="75" t="str">
        <f>Otchet!O11</f>
        <v/>
      </c>
      <c r="P12" s="75" t="str">
        <f>Otchet!P11</f>
        <v/>
      </c>
      <c r="Q12" s="75" t="str">
        <f>Otchet!Q11</f>
        <v/>
      </c>
      <c r="R12" s="75" t="str">
        <f>Otchet!R11</f>
        <v/>
      </c>
      <c r="S12" s="75" t="str">
        <f>Otchet!S11</f>
        <v/>
      </c>
      <c r="T12" s="75" t="str">
        <f>Otchet!T11</f>
        <v/>
      </c>
      <c r="U12" s="75" t="str">
        <f>Otchet!U11</f>
        <v/>
      </c>
      <c r="V12" s="75" t="str">
        <f>Otchet!V11</f>
        <v/>
      </c>
      <c r="W12" s="75" t="str">
        <f>Otchet!W11</f>
        <v/>
      </c>
      <c r="X12" s="75" t="str">
        <f>IF('Часть 2'!D16="","",'Часть 2'!D16)</f>
        <v>нет</v>
      </c>
      <c r="Y12" s="75">
        <f>IF('Часть 2'!E16="","",'Часть 2'!E16)</f>
        <v>2</v>
      </c>
      <c r="Z12" s="75" t="str">
        <f>IF('Часть 2'!F16="","",'Часть 2'!F16)</f>
        <v/>
      </c>
      <c r="AA12" s="75" t="str">
        <f>IF('Часть 2'!G16="","",'Часть 2'!G16)</f>
        <v/>
      </c>
      <c r="AB12" s="75" t="str">
        <f>IF('Часть 2'!H16="","",'Часть 2'!H16)</f>
        <v/>
      </c>
      <c r="AC12" s="75" t="str">
        <f>IF('Часть 2'!I16="","",'Часть 2'!I16)</f>
        <v/>
      </c>
      <c r="AD12" s="75" t="str">
        <f>IF('Часть 2'!J16="","",'Часть 2'!J16)</f>
        <v/>
      </c>
      <c r="AE12" s="75" t="str">
        <f>IF('Часть 2'!K16="","",'Часть 2'!K16)</f>
        <v/>
      </c>
      <c r="AF12" s="75" t="str">
        <f>IF('Часть 2'!L16="","",'Часть 2'!L16)</f>
        <v/>
      </c>
      <c r="AG12" s="75" t="str">
        <f>IF('Часть 2'!M16="","",'Часть 2'!M16)</f>
        <v/>
      </c>
      <c r="AH12" s="75" t="str">
        <f>IF('Часть 2'!N16="","",'Часть 2'!N16)</f>
        <v/>
      </c>
      <c r="AI12" s="75" t="str">
        <f>IF('Часть 2'!O16="","",'Часть 2'!O16)</f>
        <v/>
      </c>
      <c r="AJ12" s="75" t="str">
        <f>IF('Часть 2'!P16="","",'Часть 2'!P16)</f>
        <v/>
      </c>
      <c r="AK12" s="75" t="str">
        <f>IF('Часть 2'!Q16="","",'Часть 2'!Q16)</f>
        <v/>
      </c>
      <c r="AL12" s="75" t="str">
        <f>IF('Часть 2'!R16="","",'Часть 2'!R16)</f>
        <v/>
      </c>
      <c r="AM12" s="75" t="str">
        <f>IF('Часть 2'!S16="","",'Часть 2'!S16)</f>
        <v/>
      </c>
      <c r="AN12" s="75" t="str">
        <f>IF('Часть 2'!T16="","",'Часть 2'!T16)</f>
        <v/>
      </c>
      <c r="AO12" s="75" t="str">
        <f>IF('Часть 2'!U16="","",'Часть 2'!U16)</f>
        <v/>
      </c>
      <c r="AP12" s="75" t="str">
        <f>IF('Часть 2'!V16="","",'Часть 2'!V16)</f>
        <v/>
      </c>
      <c r="AQ12" s="231" t="str">
        <f>IF('Часть 2'!W16="","",'Часть 2'!W16)</f>
        <v/>
      </c>
      <c r="AR12" s="233">
        <f t="shared" si="1"/>
        <v>5</v>
      </c>
      <c r="AS12" s="75">
        <f>IF(A12=1,Otchet!AS11,"")</f>
        <v>3</v>
      </c>
      <c r="AT12" s="244">
        <f>IF(A12=1,Otchet!AT11,"")</f>
        <v>0.41666666666666669</v>
      </c>
      <c r="AU12" s="233">
        <f>IF(A12=1,Otchet!DJ11,"")</f>
        <v>5</v>
      </c>
      <c r="AV12" s="75">
        <f>IF(A12=1,Otchet!DM11,"")</f>
        <v>5</v>
      </c>
      <c r="AW12" s="75">
        <f>IF(A12=1,Otchet!DP11,"")</f>
        <v>2</v>
      </c>
      <c r="AX12" s="244">
        <f>IF(A12=1,Otchet!DV11,"")</f>
        <v>0.29411764705882354</v>
      </c>
      <c r="AY12" s="244">
        <f>IF(A12=1,Otchet!DT11,"")</f>
        <v>0.21739130434782608</v>
      </c>
      <c r="AZ12" s="233">
        <f>IF(A12=1,Otchet!DK11,"")</f>
        <v>0</v>
      </c>
      <c r="BA12" s="224">
        <f>IF(A12=1,Otchet!DN11,"")</f>
        <v>0</v>
      </c>
      <c r="BB12" s="75">
        <f>IF(A12=1,Otchet!DQ11,"")</f>
        <v>2</v>
      </c>
      <c r="BC12" s="244">
        <f>IF(A12=1,Otchet!DW11,"")</f>
        <v>0</v>
      </c>
      <c r="BD12" s="244">
        <f>IF(A12=1,Otchet!DU11,"")</f>
        <v>0</v>
      </c>
      <c r="BE12" s="233">
        <f>IF(A12=1,Otchet!DL11,"")</f>
        <v>0</v>
      </c>
      <c r="BF12" s="244">
        <f>IF(A12=1,Otchet!DX11,"")</f>
        <v>0</v>
      </c>
      <c r="BG12" s="236"/>
    </row>
    <row r="13" spans="1:120" s="93" customFormat="1" x14ac:dyDescent="0.2">
      <c r="A13" s="21">
        <f t="shared" si="0"/>
        <v>1</v>
      </c>
      <c r="B13" s="72">
        <v>9</v>
      </c>
      <c r="C13" s="27" t="str">
        <f>IF(ISBLANK(Список!B14),"",IF(Список!K14=0,"------",Список!B14))</f>
        <v xml:space="preserve">Новикова Анастасия </v>
      </c>
      <c r="D13" s="75">
        <f>Otchet!D12</f>
        <v>0</v>
      </c>
      <c r="E13" s="75">
        <f>Otchet!E12</f>
        <v>0</v>
      </c>
      <c r="F13" s="75">
        <f>Otchet!F12</f>
        <v>1</v>
      </c>
      <c r="G13" s="75">
        <f>Otchet!G12</f>
        <v>1</v>
      </c>
      <c r="H13" s="75">
        <f>Otchet!H12</f>
        <v>0</v>
      </c>
      <c r="I13" s="75">
        <f>Otchet!I12</f>
        <v>1</v>
      </c>
      <c r="J13" s="75">
        <f>Otchet!J12</f>
        <v>1</v>
      </c>
      <c r="K13" s="75">
        <f>Otchet!K12</f>
        <v>0</v>
      </c>
      <c r="L13" s="75" t="str">
        <f>Otchet!L12</f>
        <v/>
      </c>
      <c r="M13" s="75" t="str">
        <f>Otchet!M12</f>
        <v/>
      </c>
      <c r="N13" s="75" t="str">
        <f>Otchet!N12</f>
        <v/>
      </c>
      <c r="O13" s="75" t="str">
        <f>Otchet!O12</f>
        <v/>
      </c>
      <c r="P13" s="75" t="str">
        <f>Otchet!P12</f>
        <v/>
      </c>
      <c r="Q13" s="75" t="str">
        <f>Otchet!Q12</f>
        <v/>
      </c>
      <c r="R13" s="75" t="str">
        <f>Otchet!R12</f>
        <v/>
      </c>
      <c r="S13" s="75" t="str">
        <f>Otchet!S12</f>
        <v/>
      </c>
      <c r="T13" s="75" t="str">
        <f>Otchet!T12</f>
        <v/>
      </c>
      <c r="U13" s="75" t="str">
        <f>Otchet!U12</f>
        <v/>
      </c>
      <c r="V13" s="75" t="str">
        <f>Otchet!V12</f>
        <v/>
      </c>
      <c r="W13" s="75" t="str">
        <f>Otchet!W12</f>
        <v/>
      </c>
      <c r="X13" s="75" t="str">
        <f>IF('Часть 2'!D17="","",'Часть 2'!D17)</f>
        <v>нет</v>
      </c>
      <c r="Y13" s="75" t="str">
        <f>IF('Часть 2'!E17="","",'Часть 2'!E17)</f>
        <v>нет</v>
      </c>
      <c r="Z13" s="75" t="str">
        <f>IF('Часть 2'!F17="","",'Часть 2'!F17)</f>
        <v/>
      </c>
      <c r="AA13" s="75" t="str">
        <f>IF('Часть 2'!G17="","",'Часть 2'!G17)</f>
        <v/>
      </c>
      <c r="AB13" s="75" t="str">
        <f>IF('Часть 2'!H17="","",'Часть 2'!H17)</f>
        <v/>
      </c>
      <c r="AC13" s="75" t="str">
        <f>IF('Часть 2'!I17="","",'Часть 2'!I17)</f>
        <v/>
      </c>
      <c r="AD13" s="75" t="str">
        <f>IF('Часть 2'!J17="","",'Часть 2'!J17)</f>
        <v/>
      </c>
      <c r="AE13" s="75" t="str">
        <f>IF('Часть 2'!K17="","",'Часть 2'!K17)</f>
        <v/>
      </c>
      <c r="AF13" s="75" t="str">
        <f>IF('Часть 2'!L17="","",'Часть 2'!L17)</f>
        <v/>
      </c>
      <c r="AG13" s="75" t="str">
        <f>IF('Часть 2'!M17="","",'Часть 2'!M17)</f>
        <v/>
      </c>
      <c r="AH13" s="75" t="str">
        <f>IF('Часть 2'!N17="","",'Часть 2'!N17)</f>
        <v/>
      </c>
      <c r="AI13" s="75" t="str">
        <f>IF('Часть 2'!O17="","",'Часть 2'!O17)</f>
        <v/>
      </c>
      <c r="AJ13" s="75" t="str">
        <f>IF('Часть 2'!P17="","",'Часть 2'!P17)</f>
        <v/>
      </c>
      <c r="AK13" s="75" t="str">
        <f>IF('Часть 2'!Q17="","",'Часть 2'!Q17)</f>
        <v/>
      </c>
      <c r="AL13" s="75" t="str">
        <f>IF('Часть 2'!R17="","",'Часть 2'!R17)</f>
        <v/>
      </c>
      <c r="AM13" s="75" t="str">
        <f>IF('Часть 2'!S17="","",'Часть 2'!S17)</f>
        <v/>
      </c>
      <c r="AN13" s="75" t="str">
        <f>IF('Часть 2'!T17="","",'Часть 2'!T17)</f>
        <v/>
      </c>
      <c r="AO13" s="75" t="str">
        <f>IF('Часть 2'!U17="","",'Часть 2'!U17)</f>
        <v/>
      </c>
      <c r="AP13" s="75" t="str">
        <f>IF('Часть 2'!V17="","",'Часть 2'!V17)</f>
        <v/>
      </c>
      <c r="AQ13" s="231" t="str">
        <f>IF('Часть 2'!W17="","",'Часть 2'!W17)</f>
        <v/>
      </c>
      <c r="AR13" s="233">
        <f t="shared" si="1"/>
        <v>4</v>
      </c>
      <c r="AS13" s="75">
        <f>IF(A13=1,Otchet!AS12,"")</f>
        <v>3</v>
      </c>
      <c r="AT13" s="244">
        <f>IF(A13=1,Otchet!AT12,"")</f>
        <v>0.33333333333333331</v>
      </c>
      <c r="AU13" s="233">
        <f>IF(A13=1,Otchet!DJ12,"")</f>
        <v>4</v>
      </c>
      <c r="AV13" s="75">
        <f>IF(A13=1,Otchet!DM12,"")</f>
        <v>4</v>
      </c>
      <c r="AW13" s="75">
        <f>IF(A13=1,Otchet!DP12,"")</f>
        <v>2</v>
      </c>
      <c r="AX13" s="244">
        <f>IF(A13=1,Otchet!DV12,"")</f>
        <v>0.23529411764705882</v>
      </c>
      <c r="AY13" s="244">
        <f>IF(A13=1,Otchet!DT12,"")</f>
        <v>0.17391304347826086</v>
      </c>
      <c r="AZ13" s="233">
        <f>IF(A13=1,Otchet!DK12,"")</f>
        <v>0</v>
      </c>
      <c r="BA13" s="224">
        <f>IF(A13=1,Otchet!DN12,"")</f>
        <v>0</v>
      </c>
      <c r="BB13" s="75">
        <f>IF(A13=1,Otchet!DQ12,"")</f>
        <v>2</v>
      </c>
      <c r="BC13" s="244">
        <f>IF(A13=1,Otchet!DW12,"")</f>
        <v>0</v>
      </c>
      <c r="BD13" s="244">
        <f>IF(A13=1,Otchet!DU12,"")</f>
        <v>0</v>
      </c>
      <c r="BE13" s="233">
        <f>IF(A13=1,Otchet!DL12,"")</f>
        <v>0</v>
      </c>
      <c r="BF13" s="244">
        <f>IF(A13=1,Otchet!DX12,"")</f>
        <v>0</v>
      </c>
      <c r="BG13" s="236"/>
    </row>
    <row r="14" spans="1:120" s="93" customFormat="1" x14ac:dyDescent="0.2">
      <c r="A14" s="21">
        <f t="shared" si="0"/>
        <v>1</v>
      </c>
      <c r="B14" s="72">
        <v>10</v>
      </c>
      <c r="C14" s="27" t="str">
        <f>IF(ISBLANK(Список!B15),"",IF(Список!K15=0,"------",Список!B15))</f>
        <v xml:space="preserve">Зимин Артем </v>
      </c>
      <c r="D14" s="75">
        <f>Otchet!D13</f>
        <v>1</v>
      </c>
      <c r="E14" s="75">
        <f>Otchet!E13</f>
        <v>0</v>
      </c>
      <c r="F14" s="75">
        <f>Otchet!F13</f>
        <v>1</v>
      </c>
      <c r="G14" s="75">
        <f>Otchet!G13</f>
        <v>1</v>
      </c>
      <c r="H14" s="75">
        <f>Otchet!H13</f>
        <v>0</v>
      </c>
      <c r="I14" s="75">
        <f>Otchet!I13</f>
        <v>1</v>
      </c>
      <c r="J14" s="75">
        <f>Otchet!J13</f>
        <v>0</v>
      </c>
      <c r="K14" s="75" t="str">
        <f>Otchet!K13</f>
        <v>нет</v>
      </c>
      <c r="L14" s="75" t="str">
        <f>Otchet!L13</f>
        <v/>
      </c>
      <c r="M14" s="75" t="str">
        <f>Otchet!M13</f>
        <v/>
      </c>
      <c r="N14" s="75" t="str">
        <f>Otchet!N13</f>
        <v/>
      </c>
      <c r="O14" s="75" t="str">
        <f>Otchet!O13</f>
        <v/>
      </c>
      <c r="P14" s="75" t="str">
        <f>Otchet!P13</f>
        <v/>
      </c>
      <c r="Q14" s="75" t="str">
        <f>Otchet!Q13</f>
        <v/>
      </c>
      <c r="R14" s="75" t="str">
        <f>Otchet!R13</f>
        <v/>
      </c>
      <c r="S14" s="75" t="str">
        <f>Otchet!S13</f>
        <v/>
      </c>
      <c r="T14" s="75" t="str">
        <f>Otchet!T13</f>
        <v/>
      </c>
      <c r="U14" s="75" t="str">
        <f>Otchet!U13</f>
        <v/>
      </c>
      <c r="V14" s="75" t="str">
        <f>Otchet!V13</f>
        <v/>
      </c>
      <c r="W14" s="75" t="str">
        <f>Otchet!W13</f>
        <v/>
      </c>
      <c r="X14" s="75" t="str">
        <f>IF('Часть 2'!D18="","",'Часть 2'!D18)</f>
        <v>нет</v>
      </c>
      <c r="Y14" s="75" t="str">
        <f>IF('Часть 2'!E18="","",'Часть 2'!E18)</f>
        <v>нет</v>
      </c>
      <c r="Z14" s="75" t="str">
        <f>IF('Часть 2'!F18="","",'Часть 2'!F18)</f>
        <v/>
      </c>
      <c r="AA14" s="75" t="str">
        <f>IF('Часть 2'!G18="","",'Часть 2'!G18)</f>
        <v/>
      </c>
      <c r="AB14" s="75" t="str">
        <f>IF('Часть 2'!H18="","",'Часть 2'!H18)</f>
        <v/>
      </c>
      <c r="AC14" s="75" t="str">
        <f>IF('Часть 2'!I18="","",'Часть 2'!I18)</f>
        <v/>
      </c>
      <c r="AD14" s="75" t="str">
        <f>IF('Часть 2'!J18="","",'Часть 2'!J18)</f>
        <v/>
      </c>
      <c r="AE14" s="75" t="str">
        <f>IF('Часть 2'!K18="","",'Часть 2'!K18)</f>
        <v/>
      </c>
      <c r="AF14" s="75" t="str">
        <f>IF('Часть 2'!L18="","",'Часть 2'!L18)</f>
        <v/>
      </c>
      <c r="AG14" s="75" t="str">
        <f>IF('Часть 2'!M18="","",'Часть 2'!M18)</f>
        <v/>
      </c>
      <c r="AH14" s="75" t="str">
        <f>IF('Часть 2'!N18="","",'Часть 2'!N18)</f>
        <v/>
      </c>
      <c r="AI14" s="75" t="str">
        <f>IF('Часть 2'!O18="","",'Часть 2'!O18)</f>
        <v/>
      </c>
      <c r="AJ14" s="75" t="str">
        <f>IF('Часть 2'!P18="","",'Часть 2'!P18)</f>
        <v/>
      </c>
      <c r="AK14" s="75" t="str">
        <f>IF('Часть 2'!Q18="","",'Часть 2'!Q18)</f>
        <v/>
      </c>
      <c r="AL14" s="75" t="str">
        <f>IF('Часть 2'!R18="","",'Часть 2'!R18)</f>
        <v/>
      </c>
      <c r="AM14" s="75" t="str">
        <f>IF('Часть 2'!S18="","",'Часть 2'!S18)</f>
        <v/>
      </c>
      <c r="AN14" s="75" t="str">
        <f>IF('Часть 2'!T18="","",'Часть 2'!T18)</f>
        <v/>
      </c>
      <c r="AO14" s="75" t="str">
        <f>IF('Часть 2'!U18="","",'Часть 2'!U18)</f>
        <v/>
      </c>
      <c r="AP14" s="75" t="str">
        <f>IF('Часть 2'!V18="","",'Часть 2'!V18)</f>
        <v/>
      </c>
      <c r="AQ14" s="231" t="str">
        <f>IF('Часть 2'!W18="","",'Часть 2'!W18)</f>
        <v/>
      </c>
      <c r="AR14" s="233">
        <f t="shared" si="1"/>
        <v>4</v>
      </c>
      <c r="AS14" s="75">
        <f>IF(A14=1,Otchet!AS13,"")</f>
        <v>3</v>
      </c>
      <c r="AT14" s="244">
        <f>IF(A14=1,Otchet!AT13,"")</f>
        <v>0.33333333333333331</v>
      </c>
      <c r="AU14" s="233">
        <f>IF(A14=1,Otchet!DJ13,"")</f>
        <v>4</v>
      </c>
      <c r="AV14" s="75">
        <f>IF(A14=1,Otchet!DM13,"")</f>
        <v>4</v>
      </c>
      <c r="AW14" s="75">
        <f>IF(A14=1,Otchet!DP13,"")</f>
        <v>2</v>
      </c>
      <c r="AX14" s="244">
        <f>IF(A14=1,Otchet!DV13,"")</f>
        <v>0.23529411764705882</v>
      </c>
      <c r="AY14" s="244">
        <f>IF(A14=1,Otchet!DT13,"")</f>
        <v>0.17391304347826086</v>
      </c>
      <c r="AZ14" s="233">
        <f>IF(A14=1,Otchet!DK13,"")</f>
        <v>0</v>
      </c>
      <c r="BA14" s="224">
        <f>IF(A14=1,Otchet!DN13,"")</f>
        <v>0</v>
      </c>
      <c r="BB14" s="75">
        <f>IF(A14=1,Otchet!DQ13,"")</f>
        <v>2</v>
      </c>
      <c r="BC14" s="244">
        <f>IF(A14=1,Otchet!DW13,"")</f>
        <v>0</v>
      </c>
      <c r="BD14" s="244">
        <f>IF(A14=1,Otchet!DU13,"")</f>
        <v>0</v>
      </c>
      <c r="BE14" s="233">
        <f>IF(A14=1,Otchet!DL13,"")</f>
        <v>0</v>
      </c>
      <c r="BF14" s="244">
        <f>IF(A14=1,Otchet!DX13,"")</f>
        <v>0</v>
      </c>
      <c r="BG14" s="236"/>
    </row>
    <row r="15" spans="1:120" s="93" customFormat="1" x14ac:dyDescent="0.2">
      <c r="A15" s="21">
        <f t="shared" si="0"/>
        <v>1</v>
      </c>
      <c r="B15" s="72">
        <v>11</v>
      </c>
      <c r="C15" s="27" t="str">
        <f>IF(ISBLANK(Список!B16),"",IF(Список!K16=0,"------",Список!B16))</f>
        <v xml:space="preserve">Вакар Татьяна </v>
      </c>
      <c r="D15" s="75">
        <f>Otchet!D14</f>
        <v>0</v>
      </c>
      <c r="E15" s="75">
        <f>Otchet!E14</f>
        <v>1</v>
      </c>
      <c r="F15" s="75">
        <f>Otchet!F14</f>
        <v>1</v>
      </c>
      <c r="G15" s="75">
        <f>Otchet!G14</f>
        <v>1</v>
      </c>
      <c r="H15" s="75">
        <f>Otchet!H14</f>
        <v>0</v>
      </c>
      <c r="I15" s="75">
        <f>Otchet!I14</f>
        <v>1</v>
      </c>
      <c r="J15" s="75" t="str">
        <f>Otchet!J14</f>
        <v>нет</v>
      </c>
      <c r="K15" s="75" t="str">
        <f>Otchet!K14</f>
        <v>нет</v>
      </c>
      <c r="L15" s="75" t="str">
        <f>Otchet!L14</f>
        <v/>
      </c>
      <c r="M15" s="75" t="str">
        <f>Otchet!M14</f>
        <v/>
      </c>
      <c r="N15" s="75" t="str">
        <f>Otchet!N14</f>
        <v/>
      </c>
      <c r="O15" s="75" t="str">
        <f>Otchet!O14</f>
        <v/>
      </c>
      <c r="P15" s="75" t="str">
        <f>Otchet!P14</f>
        <v/>
      </c>
      <c r="Q15" s="75" t="str">
        <f>Otchet!Q14</f>
        <v/>
      </c>
      <c r="R15" s="75" t="str">
        <f>Otchet!R14</f>
        <v/>
      </c>
      <c r="S15" s="75" t="str">
        <f>Otchet!S14</f>
        <v/>
      </c>
      <c r="T15" s="75" t="str">
        <f>Otchet!T14</f>
        <v/>
      </c>
      <c r="U15" s="75" t="str">
        <f>Otchet!U14</f>
        <v/>
      </c>
      <c r="V15" s="75" t="str">
        <f>Otchet!V14</f>
        <v/>
      </c>
      <c r="W15" s="75" t="str">
        <f>Otchet!W14</f>
        <v/>
      </c>
      <c r="X15" s="75" t="str">
        <f>IF('Часть 2'!D19="","",'Часть 2'!D19)</f>
        <v>нет</v>
      </c>
      <c r="Y15" s="75" t="str">
        <f>IF('Часть 2'!E19="","",'Часть 2'!E19)</f>
        <v>нет</v>
      </c>
      <c r="Z15" s="75" t="str">
        <f>IF('Часть 2'!F19="","",'Часть 2'!F19)</f>
        <v/>
      </c>
      <c r="AA15" s="75" t="str">
        <f>IF('Часть 2'!G19="","",'Часть 2'!G19)</f>
        <v/>
      </c>
      <c r="AB15" s="75" t="str">
        <f>IF('Часть 2'!H19="","",'Часть 2'!H19)</f>
        <v/>
      </c>
      <c r="AC15" s="75" t="str">
        <f>IF('Часть 2'!I19="","",'Часть 2'!I19)</f>
        <v/>
      </c>
      <c r="AD15" s="75" t="str">
        <f>IF('Часть 2'!J19="","",'Часть 2'!J19)</f>
        <v/>
      </c>
      <c r="AE15" s="75" t="str">
        <f>IF('Часть 2'!K19="","",'Часть 2'!K19)</f>
        <v/>
      </c>
      <c r="AF15" s="75" t="str">
        <f>IF('Часть 2'!L19="","",'Часть 2'!L19)</f>
        <v/>
      </c>
      <c r="AG15" s="75" t="str">
        <f>IF('Часть 2'!M19="","",'Часть 2'!M19)</f>
        <v/>
      </c>
      <c r="AH15" s="75" t="str">
        <f>IF('Часть 2'!N19="","",'Часть 2'!N19)</f>
        <v/>
      </c>
      <c r="AI15" s="75" t="str">
        <f>IF('Часть 2'!O19="","",'Часть 2'!O19)</f>
        <v/>
      </c>
      <c r="AJ15" s="75" t="str">
        <f>IF('Часть 2'!P19="","",'Часть 2'!P19)</f>
        <v/>
      </c>
      <c r="AK15" s="75" t="str">
        <f>IF('Часть 2'!Q19="","",'Часть 2'!Q19)</f>
        <v/>
      </c>
      <c r="AL15" s="75" t="str">
        <f>IF('Часть 2'!R19="","",'Часть 2'!R19)</f>
        <v/>
      </c>
      <c r="AM15" s="75" t="str">
        <f>IF('Часть 2'!S19="","",'Часть 2'!S19)</f>
        <v/>
      </c>
      <c r="AN15" s="75" t="str">
        <f>IF('Часть 2'!T19="","",'Часть 2'!T19)</f>
        <v/>
      </c>
      <c r="AO15" s="75" t="str">
        <f>IF('Часть 2'!U19="","",'Часть 2'!U19)</f>
        <v/>
      </c>
      <c r="AP15" s="75" t="str">
        <f>IF('Часть 2'!V19="","",'Часть 2'!V19)</f>
        <v/>
      </c>
      <c r="AQ15" s="231" t="str">
        <f>IF('Часть 2'!W19="","",'Часть 2'!W19)</f>
        <v/>
      </c>
      <c r="AR15" s="233">
        <f t="shared" si="1"/>
        <v>4</v>
      </c>
      <c r="AS15" s="75">
        <f>IF(A15=1,Otchet!AS14,"")</f>
        <v>3</v>
      </c>
      <c r="AT15" s="244">
        <f>IF(A15=1,Otchet!AT14,"")</f>
        <v>0.33333333333333331</v>
      </c>
      <c r="AU15" s="233">
        <f>IF(A15=1,Otchet!DJ14,"")</f>
        <v>4</v>
      </c>
      <c r="AV15" s="75">
        <f>IF(A15=1,Otchet!DM14,"")</f>
        <v>4</v>
      </c>
      <c r="AW15" s="75">
        <f>IF(A15=1,Otchet!DP14,"")</f>
        <v>2</v>
      </c>
      <c r="AX15" s="244">
        <f>IF(A15=1,Otchet!DV14,"")</f>
        <v>0.23529411764705882</v>
      </c>
      <c r="AY15" s="244">
        <f>IF(A15=1,Otchet!DT14,"")</f>
        <v>0.17391304347826086</v>
      </c>
      <c r="AZ15" s="233">
        <f>IF(A15=1,Otchet!DK14,"")</f>
        <v>0</v>
      </c>
      <c r="BA15" s="224">
        <f>IF(A15=1,Otchet!DN14,"")</f>
        <v>0</v>
      </c>
      <c r="BB15" s="75">
        <f>IF(A15=1,Otchet!DQ14,"")</f>
        <v>2</v>
      </c>
      <c r="BC15" s="244">
        <f>IF(A15=1,Otchet!DW14,"")</f>
        <v>0</v>
      </c>
      <c r="BD15" s="244">
        <f>IF(A15=1,Otchet!DU14,"")</f>
        <v>0</v>
      </c>
      <c r="BE15" s="233">
        <f>IF(A15=1,Otchet!DL14,"")</f>
        <v>0</v>
      </c>
      <c r="BF15" s="244">
        <f>IF(A15=1,Otchet!DX14,"")</f>
        <v>0</v>
      </c>
      <c r="BG15" s="236"/>
    </row>
    <row r="16" spans="1:120" s="93" customFormat="1" x14ac:dyDescent="0.2">
      <c r="A16" s="21">
        <f t="shared" si="0"/>
        <v>1</v>
      </c>
      <c r="B16" s="72">
        <v>12</v>
      </c>
      <c r="C16" s="27" t="str">
        <f>IF(ISBLANK(Список!B17),"",IF(Список!K17=0,"------",Список!B17))</f>
        <v xml:space="preserve">Корявых Дмитрий </v>
      </c>
      <c r="D16" s="75">
        <f>Otchet!D15</f>
        <v>0</v>
      </c>
      <c r="E16" s="75">
        <f>Otchet!E15</f>
        <v>1</v>
      </c>
      <c r="F16" s="75" t="str">
        <f>Otchet!F15</f>
        <v>нет</v>
      </c>
      <c r="G16" s="75">
        <f>Otchet!G15</f>
        <v>1</v>
      </c>
      <c r="H16" s="75">
        <f>Otchet!H15</f>
        <v>1</v>
      </c>
      <c r="I16" s="75">
        <f>Otchet!I15</f>
        <v>1</v>
      </c>
      <c r="J16" s="75">
        <f>Otchet!J15</f>
        <v>0</v>
      </c>
      <c r="K16" s="75">
        <f>Otchet!K15</f>
        <v>0</v>
      </c>
      <c r="L16" s="75" t="str">
        <f>Otchet!L15</f>
        <v/>
      </c>
      <c r="M16" s="75" t="str">
        <f>Otchet!M15</f>
        <v/>
      </c>
      <c r="N16" s="75" t="str">
        <f>Otchet!N15</f>
        <v/>
      </c>
      <c r="O16" s="75" t="str">
        <f>Otchet!O15</f>
        <v/>
      </c>
      <c r="P16" s="75" t="str">
        <f>Otchet!P15</f>
        <v/>
      </c>
      <c r="Q16" s="75" t="str">
        <f>Otchet!Q15</f>
        <v/>
      </c>
      <c r="R16" s="75" t="str">
        <f>Otchet!R15</f>
        <v/>
      </c>
      <c r="S16" s="75" t="str">
        <f>Otchet!S15</f>
        <v/>
      </c>
      <c r="T16" s="75" t="str">
        <f>Otchet!T15</f>
        <v/>
      </c>
      <c r="U16" s="75" t="str">
        <f>Otchet!U15</f>
        <v/>
      </c>
      <c r="V16" s="75" t="str">
        <f>Otchet!V15</f>
        <v/>
      </c>
      <c r="W16" s="75" t="str">
        <f>Otchet!W15</f>
        <v/>
      </c>
      <c r="X16" s="75" t="str">
        <f>IF('Часть 2'!D20="","",'Часть 2'!D20)</f>
        <v>нет</v>
      </c>
      <c r="Y16" s="75" t="str">
        <f>IF('Часть 2'!E20="","",'Часть 2'!E20)</f>
        <v>нет</v>
      </c>
      <c r="Z16" s="75" t="str">
        <f>IF('Часть 2'!F20="","",'Часть 2'!F20)</f>
        <v/>
      </c>
      <c r="AA16" s="75" t="str">
        <f>IF('Часть 2'!G20="","",'Часть 2'!G20)</f>
        <v/>
      </c>
      <c r="AB16" s="75" t="str">
        <f>IF('Часть 2'!H20="","",'Часть 2'!H20)</f>
        <v/>
      </c>
      <c r="AC16" s="75" t="str">
        <f>IF('Часть 2'!I20="","",'Часть 2'!I20)</f>
        <v/>
      </c>
      <c r="AD16" s="75" t="str">
        <f>IF('Часть 2'!J20="","",'Часть 2'!J20)</f>
        <v/>
      </c>
      <c r="AE16" s="75" t="str">
        <f>IF('Часть 2'!K20="","",'Часть 2'!K20)</f>
        <v/>
      </c>
      <c r="AF16" s="75" t="str">
        <f>IF('Часть 2'!L20="","",'Часть 2'!L20)</f>
        <v/>
      </c>
      <c r="AG16" s="75" t="str">
        <f>IF('Часть 2'!M20="","",'Часть 2'!M20)</f>
        <v/>
      </c>
      <c r="AH16" s="75" t="str">
        <f>IF('Часть 2'!N20="","",'Часть 2'!N20)</f>
        <v/>
      </c>
      <c r="AI16" s="75" t="str">
        <f>IF('Часть 2'!O20="","",'Часть 2'!O20)</f>
        <v/>
      </c>
      <c r="AJ16" s="75" t="str">
        <f>IF('Часть 2'!P20="","",'Часть 2'!P20)</f>
        <v/>
      </c>
      <c r="AK16" s="75" t="str">
        <f>IF('Часть 2'!Q20="","",'Часть 2'!Q20)</f>
        <v/>
      </c>
      <c r="AL16" s="75" t="str">
        <f>IF('Часть 2'!R20="","",'Часть 2'!R20)</f>
        <v/>
      </c>
      <c r="AM16" s="75" t="str">
        <f>IF('Часть 2'!S20="","",'Часть 2'!S20)</f>
        <v/>
      </c>
      <c r="AN16" s="75" t="str">
        <f>IF('Часть 2'!T20="","",'Часть 2'!T20)</f>
        <v/>
      </c>
      <c r="AO16" s="75" t="str">
        <f>IF('Часть 2'!U20="","",'Часть 2'!U20)</f>
        <v/>
      </c>
      <c r="AP16" s="75" t="str">
        <f>IF('Часть 2'!V20="","",'Часть 2'!V20)</f>
        <v/>
      </c>
      <c r="AQ16" s="231" t="str">
        <f>IF('Часть 2'!W20="","",'Часть 2'!W20)</f>
        <v/>
      </c>
      <c r="AR16" s="233">
        <f t="shared" si="1"/>
        <v>4</v>
      </c>
      <c r="AS16" s="75">
        <f>IF(A16=1,Otchet!AS15,"")</f>
        <v>3</v>
      </c>
      <c r="AT16" s="244">
        <f>IF(A16=1,Otchet!AT15,"")</f>
        <v>0.33333333333333331</v>
      </c>
      <c r="AU16" s="233">
        <f>IF(A16=1,Otchet!DJ15,"")</f>
        <v>4</v>
      </c>
      <c r="AV16" s="75">
        <f>IF(A16=1,Otchet!DM15,"")</f>
        <v>4</v>
      </c>
      <c r="AW16" s="75">
        <f>IF(A16=1,Otchet!DP15,"")</f>
        <v>2</v>
      </c>
      <c r="AX16" s="244">
        <f>IF(A16=1,Otchet!DV15,"")</f>
        <v>0.23529411764705882</v>
      </c>
      <c r="AY16" s="244">
        <f>IF(A16=1,Otchet!DT15,"")</f>
        <v>0.17391304347826086</v>
      </c>
      <c r="AZ16" s="233">
        <f>IF(A16=1,Otchet!DK15,"")</f>
        <v>0</v>
      </c>
      <c r="BA16" s="224">
        <f>IF(A16=1,Otchet!DN15,"")</f>
        <v>0</v>
      </c>
      <c r="BB16" s="75">
        <f>IF(A16=1,Otchet!DQ15,"")</f>
        <v>2</v>
      </c>
      <c r="BC16" s="244">
        <f>IF(A16=1,Otchet!DW15,"")</f>
        <v>0</v>
      </c>
      <c r="BD16" s="244">
        <f>IF(A16=1,Otchet!DU15,"")</f>
        <v>0</v>
      </c>
      <c r="BE16" s="233">
        <f>IF(A16=1,Otchet!DL15,"")</f>
        <v>0</v>
      </c>
      <c r="BF16" s="244">
        <f>IF(A16=1,Otchet!DX15,"")</f>
        <v>0</v>
      </c>
      <c r="BG16" s="236"/>
    </row>
    <row r="17" spans="1:256" s="236" customFormat="1" x14ac:dyDescent="0.2">
      <c r="A17" s="21">
        <f t="shared" si="0"/>
        <v>1</v>
      </c>
      <c r="B17" s="72">
        <v>13</v>
      </c>
      <c r="C17" s="27" t="str">
        <f>IF(ISBLANK(Список!B18),"",IF(Список!K18=0,"------",Список!B18))</f>
        <v xml:space="preserve">Толубеева Екатерина </v>
      </c>
      <c r="D17" s="75">
        <f>Otchet!D16</f>
        <v>1</v>
      </c>
      <c r="E17" s="75">
        <f>Otchet!E16</f>
        <v>1</v>
      </c>
      <c r="F17" s="75">
        <f>Otchet!F16</f>
        <v>1</v>
      </c>
      <c r="G17" s="75">
        <f>Otchet!G16</f>
        <v>1</v>
      </c>
      <c r="H17" s="75">
        <f>Otchet!H16</f>
        <v>1</v>
      </c>
      <c r="I17" s="75">
        <f>Otchet!I16</f>
        <v>1</v>
      </c>
      <c r="J17" s="75">
        <f>Otchet!J16</f>
        <v>1</v>
      </c>
      <c r="K17" s="75">
        <f>Otchet!K16</f>
        <v>1</v>
      </c>
      <c r="L17" s="75" t="str">
        <f>Otchet!L16</f>
        <v/>
      </c>
      <c r="M17" s="75" t="str">
        <f>Otchet!M16</f>
        <v/>
      </c>
      <c r="N17" s="75" t="str">
        <f>Otchet!N16</f>
        <v/>
      </c>
      <c r="O17" s="75" t="str">
        <f>Otchet!O16</f>
        <v/>
      </c>
      <c r="P17" s="75" t="str">
        <f>Otchet!P16</f>
        <v/>
      </c>
      <c r="Q17" s="75" t="str">
        <f>Otchet!Q16</f>
        <v/>
      </c>
      <c r="R17" s="75" t="str">
        <f>Otchet!R16</f>
        <v/>
      </c>
      <c r="S17" s="75" t="str">
        <f>Otchet!S16</f>
        <v/>
      </c>
      <c r="T17" s="75" t="str">
        <f>Otchet!T16</f>
        <v/>
      </c>
      <c r="U17" s="75" t="str">
        <f>Otchet!U16</f>
        <v/>
      </c>
      <c r="V17" s="75" t="str">
        <f>Otchet!V16</f>
        <v/>
      </c>
      <c r="W17" s="75" t="str">
        <f>Otchet!W16</f>
        <v/>
      </c>
      <c r="X17" s="75">
        <f>IF('Часть 2'!D21="","",'Часть 2'!D21)</f>
        <v>2</v>
      </c>
      <c r="Y17" s="75">
        <f>IF('Часть 2'!E21="","",'Часть 2'!E21)</f>
        <v>1</v>
      </c>
      <c r="Z17" s="75" t="str">
        <f>IF('Часть 2'!F21="","",'Часть 2'!F21)</f>
        <v/>
      </c>
      <c r="AA17" s="75" t="str">
        <f>IF('Часть 2'!G21="","",'Часть 2'!G21)</f>
        <v/>
      </c>
      <c r="AB17" s="75" t="str">
        <f>IF('Часть 2'!H21="","",'Часть 2'!H21)</f>
        <v/>
      </c>
      <c r="AC17" s="75" t="str">
        <f>IF('Часть 2'!I21="","",'Часть 2'!I21)</f>
        <v/>
      </c>
      <c r="AD17" s="75" t="str">
        <f>IF('Часть 2'!J21="","",'Часть 2'!J21)</f>
        <v/>
      </c>
      <c r="AE17" s="75" t="str">
        <f>IF('Часть 2'!K21="","",'Часть 2'!K21)</f>
        <v/>
      </c>
      <c r="AF17" s="75" t="str">
        <f>IF('Часть 2'!L21="","",'Часть 2'!L21)</f>
        <v/>
      </c>
      <c r="AG17" s="75" t="str">
        <f>IF('Часть 2'!M21="","",'Часть 2'!M21)</f>
        <v/>
      </c>
      <c r="AH17" s="75" t="str">
        <f>IF('Часть 2'!N21="","",'Часть 2'!N21)</f>
        <v/>
      </c>
      <c r="AI17" s="75" t="str">
        <f>IF('Часть 2'!O21="","",'Часть 2'!O21)</f>
        <v/>
      </c>
      <c r="AJ17" s="75" t="str">
        <f>IF('Часть 2'!P21="","",'Часть 2'!P21)</f>
        <v/>
      </c>
      <c r="AK17" s="75" t="str">
        <f>IF('Часть 2'!Q21="","",'Часть 2'!Q21)</f>
        <v/>
      </c>
      <c r="AL17" s="75" t="str">
        <f>IF('Часть 2'!R21="","",'Часть 2'!R21)</f>
        <v/>
      </c>
      <c r="AM17" s="75" t="str">
        <f>IF('Часть 2'!S21="","",'Часть 2'!S21)</f>
        <v/>
      </c>
      <c r="AN17" s="75" t="str">
        <f>IF('Часть 2'!T21="","",'Часть 2'!T21)</f>
        <v/>
      </c>
      <c r="AO17" s="75" t="str">
        <f>IF('Часть 2'!U21="","",'Часть 2'!U21)</f>
        <v/>
      </c>
      <c r="AP17" s="75" t="str">
        <f>IF('Часть 2'!V21="","",'Часть 2'!V21)</f>
        <v/>
      </c>
      <c r="AQ17" s="231" t="str">
        <f>IF('Часть 2'!W21="","",'Часть 2'!W21)</f>
        <v/>
      </c>
      <c r="AR17" s="233">
        <f t="shared" si="1"/>
        <v>11</v>
      </c>
      <c r="AS17" s="75">
        <f>IF(A17=1,Otchet!AS16,"")</f>
        <v>5</v>
      </c>
      <c r="AT17" s="244">
        <f>IF(A17=1,Otchet!AT16,"")</f>
        <v>0.91666666666666663</v>
      </c>
      <c r="AU17" s="233">
        <f>IF(A17=1,Otchet!DJ16,"")</f>
        <v>11</v>
      </c>
      <c r="AV17" s="75">
        <f>IF(A17=1,Otchet!DM16,"")</f>
        <v>11</v>
      </c>
      <c r="AW17" s="75">
        <f>IF(A17=1,Otchet!DP16,"")</f>
        <v>2</v>
      </c>
      <c r="AX17" s="244">
        <f>IF(A17=1,Otchet!DV16,"")</f>
        <v>0.6470588235294118</v>
      </c>
      <c r="AY17" s="244">
        <f>IF(A17=1,Otchet!DT16,"")</f>
        <v>0.47826086956521741</v>
      </c>
      <c r="AZ17" s="233">
        <f>IF(A17=1,Otchet!DK16,"")</f>
        <v>0</v>
      </c>
      <c r="BA17" s="224">
        <f>IF(A17=1,Otchet!DN16,"")</f>
        <v>0</v>
      </c>
      <c r="BB17" s="75">
        <f>IF(A17=1,Otchet!DQ16,"")</f>
        <v>2</v>
      </c>
      <c r="BC17" s="244">
        <f>IF(A17=1,Otchet!DW16,"")</f>
        <v>0</v>
      </c>
      <c r="BD17" s="244">
        <f>IF(A17=1,Otchet!DU16,"")</f>
        <v>0</v>
      </c>
      <c r="BE17" s="233">
        <f>IF(A17=1,Otchet!DL16,"")</f>
        <v>0</v>
      </c>
      <c r="BF17" s="244">
        <f>IF(A17=1,Otchet!DX16,"")</f>
        <v>0</v>
      </c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s="236" customFormat="1" x14ac:dyDescent="0.2">
      <c r="A18" s="21">
        <f t="shared" si="0"/>
        <v>1</v>
      </c>
      <c r="B18" s="72">
        <v>14</v>
      </c>
      <c r="C18" s="27" t="str">
        <f>IF(ISBLANK(Список!B19),"",IF(Список!K19=0,"------",Список!B19))</f>
        <v xml:space="preserve">Холодков Александр </v>
      </c>
      <c r="D18" s="75" t="str">
        <f>Otchet!D17</f>
        <v>нет</v>
      </c>
      <c r="E18" s="75">
        <f>Otchet!E17</f>
        <v>0</v>
      </c>
      <c r="F18" s="75">
        <f>Otchet!F17</f>
        <v>1</v>
      </c>
      <c r="G18" s="75">
        <f>Otchet!G17</f>
        <v>1</v>
      </c>
      <c r="H18" s="75">
        <f>Otchet!H17</f>
        <v>0</v>
      </c>
      <c r="I18" s="75">
        <f>Otchet!I17</f>
        <v>1</v>
      </c>
      <c r="J18" s="75">
        <f>Otchet!J17</f>
        <v>1</v>
      </c>
      <c r="K18" s="75">
        <f>Otchet!K17</f>
        <v>0</v>
      </c>
      <c r="L18" s="75" t="str">
        <f>Otchet!L17</f>
        <v/>
      </c>
      <c r="M18" s="75" t="str">
        <f>Otchet!M17</f>
        <v/>
      </c>
      <c r="N18" s="75" t="str">
        <f>Otchet!N17</f>
        <v/>
      </c>
      <c r="O18" s="75" t="str">
        <f>Otchet!O17</f>
        <v/>
      </c>
      <c r="P18" s="75" t="str">
        <f>Otchet!P17</f>
        <v/>
      </c>
      <c r="Q18" s="75" t="str">
        <f>Otchet!Q17</f>
        <v/>
      </c>
      <c r="R18" s="75" t="str">
        <f>Otchet!R17</f>
        <v/>
      </c>
      <c r="S18" s="75" t="str">
        <f>Otchet!S17</f>
        <v/>
      </c>
      <c r="T18" s="75" t="str">
        <f>Otchet!T17</f>
        <v/>
      </c>
      <c r="U18" s="75" t="str">
        <f>Otchet!U17</f>
        <v/>
      </c>
      <c r="V18" s="75" t="str">
        <f>Otchet!V17</f>
        <v/>
      </c>
      <c r="W18" s="75" t="str">
        <f>Otchet!W17</f>
        <v/>
      </c>
      <c r="X18" s="75" t="str">
        <f>IF('Часть 2'!D22="","",'Часть 2'!D22)</f>
        <v>нет</v>
      </c>
      <c r="Y18" s="75">
        <f>IF('Часть 2'!E22="","",'Часть 2'!E22)</f>
        <v>2</v>
      </c>
      <c r="Z18" s="75" t="str">
        <f>IF('Часть 2'!F22="","",'Часть 2'!F22)</f>
        <v/>
      </c>
      <c r="AA18" s="75" t="str">
        <f>IF('Часть 2'!G22="","",'Часть 2'!G22)</f>
        <v/>
      </c>
      <c r="AB18" s="75" t="str">
        <f>IF('Часть 2'!H22="","",'Часть 2'!H22)</f>
        <v/>
      </c>
      <c r="AC18" s="75" t="str">
        <f>IF('Часть 2'!I22="","",'Часть 2'!I22)</f>
        <v/>
      </c>
      <c r="AD18" s="75" t="str">
        <f>IF('Часть 2'!J22="","",'Часть 2'!J22)</f>
        <v/>
      </c>
      <c r="AE18" s="75" t="str">
        <f>IF('Часть 2'!K22="","",'Часть 2'!K22)</f>
        <v/>
      </c>
      <c r="AF18" s="75" t="str">
        <f>IF('Часть 2'!L22="","",'Часть 2'!L22)</f>
        <v/>
      </c>
      <c r="AG18" s="75" t="str">
        <f>IF('Часть 2'!M22="","",'Часть 2'!M22)</f>
        <v/>
      </c>
      <c r="AH18" s="75" t="str">
        <f>IF('Часть 2'!N22="","",'Часть 2'!N22)</f>
        <v/>
      </c>
      <c r="AI18" s="75" t="str">
        <f>IF('Часть 2'!O22="","",'Часть 2'!O22)</f>
        <v/>
      </c>
      <c r="AJ18" s="75" t="str">
        <f>IF('Часть 2'!P22="","",'Часть 2'!P22)</f>
        <v/>
      </c>
      <c r="AK18" s="75" t="str">
        <f>IF('Часть 2'!Q22="","",'Часть 2'!Q22)</f>
        <v/>
      </c>
      <c r="AL18" s="75" t="str">
        <f>IF('Часть 2'!R22="","",'Часть 2'!R22)</f>
        <v/>
      </c>
      <c r="AM18" s="75" t="str">
        <f>IF('Часть 2'!S22="","",'Часть 2'!S22)</f>
        <v/>
      </c>
      <c r="AN18" s="75" t="str">
        <f>IF('Часть 2'!T22="","",'Часть 2'!T22)</f>
        <v/>
      </c>
      <c r="AO18" s="75" t="str">
        <f>IF('Часть 2'!U22="","",'Часть 2'!U22)</f>
        <v/>
      </c>
      <c r="AP18" s="75" t="str">
        <f>IF('Часть 2'!V22="","",'Часть 2'!V22)</f>
        <v/>
      </c>
      <c r="AQ18" s="231" t="str">
        <f>IF('Часть 2'!W22="","",'Часть 2'!W22)</f>
        <v/>
      </c>
      <c r="AR18" s="233">
        <f t="shared" si="1"/>
        <v>6</v>
      </c>
      <c r="AS18" s="75">
        <f>IF(A18=1,Otchet!AS17,"")</f>
        <v>3</v>
      </c>
      <c r="AT18" s="244">
        <f>IF(A18=1,Otchet!AT17,"")</f>
        <v>0.5</v>
      </c>
      <c r="AU18" s="233">
        <f>IF(A18=1,Otchet!DJ17,"")</f>
        <v>6</v>
      </c>
      <c r="AV18" s="75">
        <f>IF(A18=1,Otchet!DM17,"")</f>
        <v>6</v>
      </c>
      <c r="AW18" s="75">
        <f>IF(A18=1,Otchet!DP17,"")</f>
        <v>2</v>
      </c>
      <c r="AX18" s="244">
        <f>IF(A18=1,Otchet!DV17,"")</f>
        <v>0.35294117647058826</v>
      </c>
      <c r="AY18" s="244">
        <f>IF(A18=1,Otchet!DT17,"")</f>
        <v>0.2608695652173913</v>
      </c>
      <c r="AZ18" s="233">
        <f>IF(A18=1,Otchet!DK17,"")</f>
        <v>0</v>
      </c>
      <c r="BA18" s="224">
        <f>IF(A18=1,Otchet!DN17,"")</f>
        <v>0</v>
      </c>
      <c r="BB18" s="75">
        <f>IF(A18=1,Otchet!DQ17,"")</f>
        <v>2</v>
      </c>
      <c r="BC18" s="244">
        <f>IF(A18=1,Otchet!DW17,"")</f>
        <v>0</v>
      </c>
      <c r="BD18" s="244">
        <f>IF(A18=1,Otchet!DU17,"")</f>
        <v>0</v>
      </c>
      <c r="BE18" s="233">
        <f>IF(A18=1,Otchet!DL17,"")</f>
        <v>0</v>
      </c>
      <c r="BF18" s="244">
        <f>IF(A18=1,Otchet!DX17,"")</f>
        <v>0</v>
      </c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s="236" customFormat="1" x14ac:dyDescent="0.2">
      <c r="A19" s="21">
        <f t="shared" si="0"/>
        <v>1</v>
      </c>
      <c r="B19" s="72">
        <v>15</v>
      </c>
      <c r="C19" s="27" t="str">
        <f>IF(ISBLANK(Список!B20),"",IF(Список!K20=0,"------",Список!B20))</f>
        <v>Полохин Дмитрий</v>
      </c>
      <c r="D19" s="75">
        <f>Otchet!D18</f>
        <v>0</v>
      </c>
      <c r="E19" s="75">
        <f>Otchet!E18</f>
        <v>1</v>
      </c>
      <c r="F19" s="75">
        <f>Otchet!F18</f>
        <v>0</v>
      </c>
      <c r="G19" s="75">
        <f>Otchet!G18</f>
        <v>0</v>
      </c>
      <c r="H19" s="75">
        <f>Otchet!H18</f>
        <v>1</v>
      </c>
      <c r="I19" s="75">
        <f>Otchet!I18</f>
        <v>1</v>
      </c>
      <c r="J19" s="75">
        <f>Otchet!J18</f>
        <v>0</v>
      </c>
      <c r="K19" s="75">
        <f>Otchet!K18</f>
        <v>1</v>
      </c>
      <c r="L19" s="75" t="str">
        <f>Otchet!L18</f>
        <v/>
      </c>
      <c r="M19" s="75" t="str">
        <f>Otchet!M18</f>
        <v/>
      </c>
      <c r="N19" s="75" t="str">
        <f>Otchet!N18</f>
        <v/>
      </c>
      <c r="O19" s="75" t="str">
        <f>Otchet!O18</f>
        <v/>
      </c>
      <c r="P19" s="75" t="str">
        <f>Otchet!P18</f>
        <v/>
      </c>
      <c r="Q19" s="75" t="str">
        <f>Otchet!Q18</f>
        <v/>
      </c>
      <c r="R19" s="75" t="str">
        <f>Otchet!R18</f>
        <v/>
      </c>
      <c r="S19" s="75" t="str">
        <f>Otchet!S18</f>
        <v/>
      </c>
      <c r="T19" s="75" t="str">
        <f>Otchet!T18</f>
        <v/>
      </c>
      <c r="U19" s="75" t="str">
        <f>Otchet!U18</f>
        <v/>
      </c>
      <c r="V19" s="75" t="str">
        <f>Otchet!V18</f>
        <v/>
      </c>
      <c r="W19" s="75" t="str">
        <f>Otchet!W18</f>
        <v/>
      </c>
      <c r="X19" s="75" t="str">
        <f>IF('Часть 2'!D23="","",'Часть 2'!D23)</f>
        <v>нет</v>
      </c>
      <c r="Y19" s="75" t="str">
        <f>IF('Часть 2'!E23="","",'Часть 2'!E23)</f>
        <v>нет</v>
      </c>
      <c r="Z19" s="75" t="str">
        <f>IF('Часть 2'!F23="","",'Часть 2'!F23)</f>
        <v/>
      </c>
      <c r="AA19" s="75" t="str">
        <f>IF('Часть 2'!G23="","",'Часть 2'!G23)</f>
        <v/>
      </c>
      <c r="AB19" s="75" t="str">
        <f>IF('Часть 2'!H23="","",'Часть 2'!H23)</f>
        <v/>
      </c>
      <c r="AC19" s="75" t="str">
        <f>IF('Часть 2'!I23="","",'Часть 2'!I23)</f>
        <v/>
      </c>
      <c r="AD19" s="75" t="str">
        <f>IF('Часть 2'!J23="","",'Часть 2'!J23)</f>
        <v/>
      </c>
      <c r="AE19" s="75" t="str">
        <f>IF('Часть 2'!K23="","",'Часть 2'!K23)</f>
        <v/>
      </c>
      <c r="AF19" s="75" t="str">
        <f>IF('Часть 2'!L23="","",'Часть 2'!L23)</f>
        <v/>
      </c>
      <c r="AG19" s="75" t="str">
        <f>IF('Часть 2'!M23="","",'Часть 2'!M23)</f>
        <v/>
      </c>
      <c r="AH19" s="75" t="str">
        <f>IF('Часть 2'!N23="","",'Часть 2'!N23)</f>
        <v/>
      </c>
      <c r="AI19" s="75" t="str">
        <f>IF('Часть 2'!O23="","",'Часть 2'!O23)</f>
        <v/>
      </c>
      <c r="AJ19" s="75" t="str">
        <f>IF('Часть 2'!P23="","",'Часть 2'!P23)</f>
        <v/>
      </c>
      <c r="AK19" s="75" t="str">
        <f>IF('Часть 2'!Q23="","",'Часть 2'!Q23)</f>
        <v/>
      </c>
      <c r="AL19" s="75" t="str">
        <f>IF('Часть 2'!R23="","",'Часть 2'!R23)</f>
        <v/>
      </c>
      <c r="AM19" s="75" t="str">
        <f>IF('Часть 2'!S23="","",'Часть 2'!S23)</f>
        <v/>
      </c>
      <c r="AN19" s="75" t="str">
        <f>IF('Часть 2'!T23="","",'Часть 2'!T23)</f>
        <v/>
      </c>
      <c r="AO19" s="75" t="str">
        <f>IF('Часть 2'!U23="","",'Часть 2'!U23)</f>
        <v/>
      </c>
      <c r="AP19" s="75" t="str">
        <f>IF('Часть 2'!V23="","",'Часть 2'!V23)</f>
        <v/>
      </c>
      <c r="AQ19" s="231" t="str">
        <f>IF('Часть 2'!W23="","",'Часть 2'!W23)</f>
        <v/>
      </c>
      <c r="AR19" s="233">
        <f t="shared" si="1"/>
        <v>4</v>
      </c>
      <c r="AS19" s="75">
        <f>IF(A19=1,Otchet!AS18,"")</f>
        <v>3</v>
      </c>
      <c r="AT19" s="244">
        <f>IF(A19=1,Otchet!AT18,"")</f>
        <v>0.33333333333333331</v>
      </c>
      <c r="AU19" s="233">
        <f>IF(A19=1,Otchet!DJ18,"")</f>
        <v>4</v>
      </c>
      <c r="AV19" s="75">
        <f>IF(A19=1,Otchet!DM18,"")</f>
        <v>4</v>
      </c>
      <c r="AW19" s="75">
        <f>IF(A19=1,Otchet!DP18,"")</f>
        <v>2</v>
      </c>
      <c r="AX19" s="244">
        <f>IF(A19=1,Otchet!DV18,"")</f>
        <v>0.23529411764705882</v>
      </c>
      <c r="AY19" s="244">
        <f>IF(A19=1,Otchet!DT18,"")</f>
        <v>0.17391304347826086</v>
      </c>
      <c r="AZ19" s="233">
        <f>IF(A19=1,Otchet!DK18,"")</f>
        <v>0</v>
      </c>
      <c r="BA19" s="224">
        <f>IF(A19=1,Otchet!DN18,"")</f>
        <v>0</v>
      </c>
      <c r="BB19" s="75">
        <f>IF(A19=1,Otchet!DQ18,"")</f>
        <v>2</v>
      </c>
      <c r="BC19" s="244">
        <f>IF(A19=1,Otchet!DW18,"")</f>
        <v>0</v>
      </c>
      <c r="BD19" s="244">
        <f>IF(A19=1,Otchet!DU18,"")</f>
        <v>0</v>
      </c>
      <c r="BE19" s="233">
        <f>IF(A19=1,Otchet!DL18,"")</f>
        <v>0</v>
      </c>
      <c r="BF19" s="244">
        <f>IF(A19=1,Otchet!DX18,"")</f>
        <v>0</v>
      </c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s="236" customFormat="1" x14ac:dyDescent="0.2">
      <c r="A20" s="21">
        <f t="shared" si="0"/>
        <v>0</v>
      </c>
      <c r="B20" s="72">
        <v>16</v>
      </c>
      <c r="C20" s="27" t="str">
        <f>IF(ISBLANK(Список!B21),"",IF(Список!K21=0,"------",Список!B21))</f>
        <v/>
      </c>
      <c r="D20" s="75" t="str">
        <f>Otchet!D19</f>
        <v/>
      </c>
      <c r="E20" s="75" t="str">
        <f>Otchet!E19</f>
        <v/>
      </c>
      <c r="F20" s="75" t="str">
        <f>Otchet!F19</f>
        <v/>
      </c>
      <c r="G20" s="75" t="str">
        <f>Otchet!G19</f>
        <v/>
      </c>
      <c r="H20" s="75" t="str">
        <f>Otchet!H19</f>
        <v/>
      </c>
      <c r="I20" s="75" t="str">
        <f>Otchet!I19</f>
        <v/>
      </c>
      <c r="J20" s="75" t="str">
        <f>Otchet!J19</f>
        <v/>
      </c>
      <c r="K20" s="75" t="str">
        <f>Otchet!K19</f>
        <v/>
      </c>
      <c r="L20" s="75" t="str">
        <f>Otchet!L19</f>
        <v/>
      </c>
      <c r="M20" s="75" t="str">
        <f>Otchet!M19</f>
        <v/>
      </c>
      <c r="N20" s="75" t="str">
        <f>Otchet!N19</f>
        <v/>
      </c>
      <c r="O20" s="75" t="str">
        <f>Otchet!O19</f>
        <v/>
      </c>
      <c r="P20" s="75" t="str">
        <f>Otchet!P19</f>
        <v/>
      </c>
      <c r="Q20" s="75" t="str">
        <f>Otchet!Q19</f>
        <v/>
      </c>
      <c r="R20" s="75" t="str">
        <f>Otchet!R19</f>
        <v/>
      </c>
      <c r="S20" s="75" t="str">
        <f>Otchet!S19</f>
        <v/>
      </c>
      <c r="T20" s="75" t="str">
        <f>Otchet!T19</f>
        <v/>
      </c>
      <c r="U20" s="75" t="str">
        <f>Otchet!U19</f>
        <v/>
      </c>
      <c r="V20" s="75" t="str">
        <f>Otchet!V19</f>
        <v/>
      </c>
      <c r="W20" s="75" t="str">
        <f>Otchet!W19</f>
        <v/>
      </c>
      <c r="X20" s="75" t="str">
        <f>IF('Часть 2'!D24="","",'Часть 2'!D24)</f>
        <v/>
      </c>
      <c r="Y20" s="75" t="str">
        <f>IF('Часть 2'!E24="","",'Часть 2'!E24)</f>
        <v/>
      </c>
      <c r="Z20" s="75" t="str">
        <f>IF('Часть 2'!F24="","",'Часть 2'!F24)</f>
        <v/>
      </c>
      <c r="AA20" s="75" t="str">
        <f>IF('Часть 2'!G24="","",'Часть 2'!G24)</f>
        <v/>
      </c>
      <c r="AB20" s="75" t="str">
        <f>IF('Часть 2'!H24="","",'Часть 2'!H24)</f>
        <v/>
      </c>
      <c r="AC20" s="75" t="str">
        <f>IF('Часть 2'!I24="","",'Часть 2'!I24)</f>
        <v/>
      </c>
      <c r="AD20" s="75" t="str">
        <f>IF('Часть 2'!J24="","",'Часть 2'!J24)</f>
        <v/>
      </c>
      <c r="AE20" s="75" t="str">
        <f>IF('Часть 2'!K24="","",'Часть 2'!K24)</f>
        <v/>
      </c>
      <c r="AF20" s="75" t="str">
        <f>IF('Часть 2'!L24="","",'Часть 2'!L24)</f>
        <v/>
      </c>
      <c r="AG20" s="75" t="str">
        <f>IF('Часть 2'!M24="","",'Часть 2'!M24)</f>
        <v/>
      </c>
      <c r="AH20" s="75" t="str">
        <f>IF('Часть 2'!N24="","",'Часть 2'!N24)</f>
        <v/>
      </c>
      <c r="AI20" s="75" t="str">
        <f>IF('Часть 2'!O24="","",'Часть 2'!O24)</f>
        <v/>
      </c>
      <c r="AJ20" s="75" t="str">
        <f>IF('Часть 2'!P24="","",'Часть 2'!P24)</f>
        <v/>
      </c>
      <c r="AK20" s="75" t="str">
        <f>IF('Часть 2'!Q24="","",'Часть 2'!Q24)</f>
        <v/>
      </c>
      <c r="AL20" s="75" t="str">
        <f>IF('Часть 2'!R24="","",'Часть 2'!R24)</f>
        <v/>
      </c>
      <c r="AM20" s="75" t="str">
        <f>IF('Часть 2'!S24="","",'Часть 2'!S24)</f>
        <v/>
      </c>
      <c r="AN20" s="75" t="str">
        <f>IF('Часть 2'!T24="","",'Часть 2'!T24)</f>
        <v/>
      </c>
      <c r="AO20" s="75" t="str">
        <f>IF('Часть 2'!U24="","",'Часть 2'!U24)</f>
        <v/>
      </c>
      <c r="AP20" s="75" t="str">
        <f>IF('Часть 2'!V24="","",'Часть 2'!V24)</f>
        <v/>
      </c>
      <c r="AQ20" s="231" t="str">
        <f>IF('Часть 2'!W24="","",'Часть 2'!W24)</f>
        <v/>
      </c>
      <c r="AR20" s="233" t="str">
        <f t="shared" si="1"/>
        <v/>
      </c>
      <c r="AS20" s="75" t="str">
        <f>IF(A20=1,Otchet!AS19,"")</f>
        <v/>
      </c>
      <c r="AT20" s="244" t="str">
        <f>IF(A20=1,Otchet!AT19,"")</f>
        <v/>
      </c>
      <c r="AU20" s="233" t="str">
        <f>IF(A20=1,Otchet!DJ19,"")</f>
        <v/>
      </c>
      <c r="AV20" s="75" t="str">
        <f>IF(A20=1,Otchet!DM19,"")</f>
        <v/>
      </c>
      <c r="AW20" s="75" t="str">
        <f>IF(A20=1,Otchet!DP19,"")</f>
        <v/>
      </c>
      <c r="AX20" s="244" t="str">
        <f>IF(A20=1,Otchet!DV19,"")</f>
        <v/>
      </c>
      <c r="AY20" s="244" t="str">
        <f>IF(A20=1,Otchet!DT19,"")</f>
        <v/>
      </c>
      <c r="AZ20" s="233" t="str">
        <f>IF(A20=1,Otchet!DK19,"")</f>
        <v/>
      </c>
      <c r="BA20" s="224" t="str">
        <f>IF(A20=1,Otchet!DN19,"")</f>
        <v/>
      </c>
      <c r="BB20" s="75" t="str">
        <f>IF(A20=1,Otchet!DQ19,"")</f>
        <v/>
      </c>
      <c r="BC20" s="244" t="str">
        <f>IF(A20=1,Otchet!DW19,"")</f>
        <v/>
      </c>
      <c r="BD20" s="244" t="str">
        <f>IF(A20=1,Otchet!DU19,"")</f>
        <v/>
      </c>
      <c r="BE20" s="233" t="str">
        <f>IF(A20=1,Otchet!DL19,"")</f>
        <v/>
      </c>
      <c r="BF20" s="244" t="str">
        <f>IF(A20=1,Otchet!DX19,"")</f>
        <v/>
      </c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s="236" customFormat="1" x14ac:dyDescent="0.2">
      <c r="A21" s="21">
        <f t="shared" si="0"/>
        <v>0</v>
      </c>
      <c r="B21" s="72">
        <v>17</v>
      </c>
      <c r="C21" s="27" t="str">
        <f>IF(ISBLANK(Список!B22),"",IF(Список!K22=0,"------",Список!B22))</f>
        <v/>
      </c>
      <c r="D21" s="75" t="str">
        <f>Otchet!D20</f>
        <v/>
      </c>
      <c r="E21" s="75" t="str">
        <f>Otchet!E20</f>
        <v/>
      </c>
      <c r="F21" s="75" t="str">
        <f>Otchet!F20</f>
        <v/>
      </c>
      <c r="G21" s="75" t="str">
        <f>Otchet!G20</f>
        <v/>
      </c>
      <c r="H21" s="75" t="str">
        <f>Otchet!H20</f>
        <v/>
      </c>
      <c r="I21" s="75" t="str">
        <f>Otchet!I20</f>
        <v/>
      </c>
      <c r="J21" s="75" t="str">
        <f>Otchet!J20</f>
        <v/>
      </c>
      <c r="K21" s="75" t="str">
        <f>Otchet!K20</f>
        <v/>
      </c>
      <c r="L21" s="75" t="str">
        <f>Otchet!L20</f>
        <v/>
      </c>
      <c r="M21" s="75" t="str">
        <f>Otchet!M20</f>
        <v/>
      </c>
      <c r="N21" s="75" t="str">
        <f>Otchet!N20</f>
        <v/>
      </c>
      <c r="O21" s="75" t="str">
        <f>Otchet!O20</f>
        <v/>
      </c>
      <c r="P21" s="75" t="str">
        <f>Otchet!P20</f>
        <v/>
      </c>
      <c r="Q21" s="75" t="str">
        <f>Otchet!Q20</f>
        <v/>
      </c>
      <c r="R21" s="75" t="str">
        <f>Otchet!R20</f>
        <v/>
      </c>
      <c r="S21" s="75" t="str">
        <f>Otchet!S20</f>
        <v/>
      </c>
      <c r="T21" s="75" t="str">
        <f>Otchet!T20</f>
        <v/>
      </c>
      <c r="U21" s="75" t="str">
        <f>Otchet!U20</f>
        <v/>
      </c>
      <c r="V21" s="75" t="str">
        <f>Otchet!V20</f>
        <v/>
      </c>
      <c r="W21" s="75" t="str">
        <f>Otchet!W20</f>
        <v/>
      </c>
      <c r="X21" s="75" t="str">
        <f>IF('Часть 2'!D25="","",'Часть 2'!D25)</f>
        <v/>
      </c>
      <c r="Y21" s="75" t="str">
        <f>IF('Часть 2'!E25="","",'Часть 2'!E25)</f>
        <v/>
      </c>
      <c r="Z21" s="75" t="str">
        <f>IF('Часть 2'!F25="","",'Часть 2'!F25)</f>
        <v/>
      </c>
      <c r="AA21" s="75" t="str">
        <f>IF('Часть 2'!G25="","",'Часть 2'!G25)</f>
        <v/>
      </c>
      <c r="AB21" s="75" t="str">
        <f>IF('Часть 2'!H25="","",'Часть 2'!H25)</f>
        <v/>
      </c>
      <c r="AC21" s="75" t="str">
        <f>IF('Часть 2'!I25="","",'Часть 2'!I25)</f>
        <v/>
      </c>
      <c r="AD21" s="75" t="str">
        <f>IF('Часть 2'!J25="","",'Часть 2'!J25)</f>
        <v/>
      </c>
      <c r="AE21" s="75" t="str">
        <f>IF('Часть 2'!K25="","",'Часть 2'!K25)</f>
        <v/>
      </c>
      <c r="AF21" s="75" t="str">
        <f>IF('Часть 2'!L25="","",'Часть 2'!L25)</f>
        <v/>
      </c>
      <c r="AG21" s="75" t="str">
        <f>IF('Часть 2'!M25="","",'Часть 2'!M25)</f>
        <v/>
      </c>
      <c r="AH21" s="75" t="str">
        <f>IF('Часть 2'!N25="","",'Часть 2'!N25)</f>
        <v/>
      </c>
      <c r="AI21" s="75" t="str">
        <f>IF('Часть 2'!O25="","",'Часть 2'!O25)</f>
        <v/>
      </c>
      <c r="AJ21" s="75" t="str">
        <f>IF('Часть 2'!P25="","",'Часть 2'!P25)</f>
        <v/>
      </c>
      <c r="AK21" s="75" t="str">
        <f>IF('Часть 2'!Q25="","",'Часть 2'!Q25)</f>
        <v/>
      </c>
      <c r="AL21" s="75" t="str">
        <f>IF('Часть 2'!R25="","",'Часть 2'!R25)</f>
        <v/>
      </c>
      <c r="AM21" s="75" t="str">
        <f>IF('Часть 2'!S25="","",'Часть 2'!S25)</f>
        <v/>
      </c>
      <c r="AN21" s="75" t="str">
        <f>IF('Часть 2'!T25="","",'Часть 2'!T25)</f>
        <v/>
      </c>
      <c r="AO21" s="75" t="str">
        <f>IF('Часть 2'!U25="","",'Часть 2'!U25)</f>
        <v/>
      </c>
      <c r="AP21" s="75" t="str">
        <f>IF('Часть 2'!V25="","",'Часть 2'!V25)</f>
        <v/>
      </c>
      <c r="AQ21" s="231" t="str">
        <f>IF('Часть 2'!W25="","",'Часть 2'!W25)</f>
        <v/>
      </c>
      <c r="AR21" s="233" t="str">
        <f t="shared" si="1"/>
        <v/>
      </c>
      <c r="AS21" s="75" t="str">
        <f>IF(A21=1,Otchet!AS20,"")</f>
        <v/>
      </c>
      <c r="AT21" s="244" t="str">
        <f>IF(A21=1,Otchet!AT20,"")</f>
        <v/>
      </c>
      <c r="AU21" s="233" t="str">
        <f>IF(A21=1,Otchet!DJ20,"")</f>
        <v/>
      </c>
      <c r="AV21" s="75" t="str">
        <f>IF(A21=1,Otchet!DM20,"")</f>
        <v/>
      </c>
      <c r="AW21" s="75" t="str">
        <f>IF(A21=1,Otchet!DP20,"")</f>
        <v/>
      </c>
      <c r="AX21" s="244" t="str">
        <f>IF(A21=1,Otchet!DV20,"")</f>
        <v/>
      </c>
      <c r="AY21" s="244" t="str">
        <f>IF(A21=1,Otchet!DT20,"")</f>
        <v/>
      </c>
      <c r="AZ21" s="233" t="str">
        <f>IF(A21=1,Otchet!DK20,"")</f>
        <v/>
      </c>
      <c r="BA21" s="224" t="str">
        <f>IF(A21=1,Otchet!DN20,"")</f>
        <v/>
      </c>
      <c r="BB21" s="75" t="str">
        <f>IF(A21=1,Otchet!DQ20,"")</f>
        <v/>
      </c>
      <c r="BC21" s="244" t="str">
        <f>IF(A21=1,Otchet!DW20,"")</f>
        <v/>
      </c>
      <c r="BD21" s="244" t="str">
        <f>IF(A21=1,Otchet!DU20,"")</f>
        <v/>
      </c>
      <c r="BE21" s="233" t="str">
        <f>IF(A21=1,Otchet!DL20,"")</f>
        <v/>
      </c>
      <c r="BF21" s="244" t="str">
        <f>IF(A21=1,Otchet!DX20,"")</f>
        <v/>
      </c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s="236" customFormat="1" x14ac:dyDescent="0.2">
      <c r="A22" s="21">
        <f t="shared" si="0"/>
        <v>0</v>
      </c>
      <c r="B22" s="72">
        <v>18</v>
      </c>
      <c r="C22" s="27" t="str">
        <f>IF(ISBLANK(Список!B23),"",IF(Список!K23=0,"------",Список!B23))</f>
        <v/>
      </c>
      <c r="D22" s="75" t="str">
        <f>Otchet!D21</f>
        <v/>
      </c>
      <c r="E22" s="75" t="str">
        <f>Otchet!E21</f>
        <v/>
      </c>
      <c r="F22" s="75" t="str">
        <f>Otchet!F21</f>
        <v/>
      </c>
      <c r="G22" s="75" t="str">
        <f>Otchet!G21</f>
        <v/>
      </c>
      <c r="H22" s="75" t="str">
        <f>Otchet!H21</f>
        <v/>
      </c>
      <c r="I22" s="75" t="str">
        <f>Otchet!I21</f>
        <v/>
      </c>
      <c r="J22" s="75" t="str">
        <f>Otchet!J21</f>
        <v/>
      </c>
      <c r="K22" s="75" t="str">
        <f>Otchet!K21</f>
        <v/>
      </c>
      <c r="L22" s="75" t="str">
        <f>Otchet!L21</f>
        <v/>
      </c>
      <c r="M22" s="75" t="str">
        <f>Otchet!M21</f>
        <v/>
      </c>
      <c r="N22" s="75" t="str">
        <f>Otchet!N21</f>
        <v/>
      </c>
      <c r="O22" s="75" t="str">
        <f>Otchet!O21</f>
        <v/>
      </c>
      <c r="P22" s="75" t="str">
        <f>Otchet!P21</f>
        <v/>
      </c>
      <c r="Q22" s="75" t="str">
        <f>Otchet!Q21</f>
        <v/>
      </c>
      <c r="R22" s="75" t="str">
        <f>Otchet!R21</f>
        <v/>
      </c>
      <c r="S22" s="75" t="str">
        <f>Otchet!S21</f>
        <v/>
      </c>
      <c r="T22" s="75" t="str">
        <f>Otchet!T21</f>
        <v/>
      </c>
      <c r="U22" s="75" t="str">
        <f>Otchet!U21</f>
        <v/>
      </c>
      <c r="V22" s="75" t="str">
        <f>Otchet!V21</f>
        <v/>
      </c>
      <c r="W22" s="75" t="str">
        <f>Otchet!W21</f>
        <v/>
      </c>
      <c r="X22" s="75" t="str">
        <f>IF('Часть 2'!D26="","",'Часть 2'!D26)</f>
        <v/>
      </c>
      <c r="Y22" s="75" t="str">
        <f>IF('Часть 2'!E26="","",'Часть 2'!E26)</f>
        <v/>
      </c>
      <c r="Z22" s="75" t="str">
        <f>IF('Часть 2'!F26="","",'Часть 2'!F26)</f>
        <v/>
      </c>
      <c r="AA22" s="75" t="str">
        <f>IF('Часть 2'!G26="","",'Часть 2'!G26)</f>
        <v/>
      </c>
      <c r="AB22" s="75" t="str">
        <f>IF('Часть 2'!H26="","",'Часть 2'!H26)</f>
        <v/>
      </c>
      <c r="AC22" s="75" t="str">
        <f>IF('Часть 2'!I26="","",'Часть 2'!I26)</f>
        <v/>
      </c>
      <c r="AD22" s="75" t="str">
        <f>IF('Часть 2'!J26="","",'Часть 2'!J26)</f>
        <v/>
      </c>
      <c r="AE22" s="75" t="str">
        <f>IF('Часть 2'!K26="","",'Часть 2'!K26)</f>
        <v/>
      </c>
      <c r="AF22" s="75" t="str">
        <f>IF('Часть 2'!L26="","",'Часть 2'!L26)</f>
        <v/>
      </c>
      <c r="AG22" s="75" t="str">
        <f>IF('Часть 2'!M26="","",'Часть 2'!M26)</f>
        <v/>
      </c>
      <c r="AH22" s="75" t="str">
        <f>IF('Часть 2'!N26="","",'Часть 2'!N26)</f>
        <v/>
      </c>
      <c r="AI22" s="75" t="str">
        <f>IF('Часть 2'!O26="","",'Часть 2'!O26)</f>
        <v/>
      </c>
      <c r="AJ22" s="75" t="str">
        <f>IF('Часть 2'!P26="","",'Часть 2'!P26)</f>
        <v/>
      </c>
      <c r="AK22" s="75" t="str">
        <f>IF('Часть 2'!Q26="","",'Часть 2'!Q26)</f>
        <v/>
      </c>
      <c r="AL22" s="75" t="str">
        <f>IF('Часть 2'!R26="","",'Часть 2'!R26)</f>
        <v/>
      </c>
      <c r="AM22" s="75" t="str">
        <f>IF('Часть 2'!S26="","",'Часть 2'!S26)</f>
        <v/>
      </c>
      <c r="AN22" s="75" t="str">
        <f>IF('Часть 2'!T26="","",'Часть 2'!T26)</f>
        <v/>
      </c>
      <c r="AO22" s="75" t="str">
        <f>IF('Часть 2'!U26="","",'Часть 2'!U26)</f>
        <v/>
      </c>
      <c r="AP22" s="75" t="str">
        <f>IF('Часть 2'!V26="","",'Часть 2'!V26)</f>
        <v/>
      </c>
      <c r="AQ22" s="231" t="str">
        <f>IF('Часть 2'!W26="","",'Часть 2'!W26)</f>
        <v/>
      </c>
      <c r="AR22" s="233" t="str">
        <f t="shared" si="1"/>
        <v/>
      </c>
      <c r="AS22" s="75" t="str">
        <f>IF(A22=1,Otchet!AS21,"")</f>
        <v/>
      </c>
      <c r="AT22" s="244" t="str">
        <f>IF(A22=1,Otchet!AT21,"")</f>
        <v/>
      </c>
      <c r="AU22" s="233" t="str">
        <f>IF(A22=1,Otchet!DJ21,"")</f>
        <v/>
      </c>
      <c r="AV22" s="75" t="str">
        <f>IF(A22=1,Otchet!DM21,"")</f>
        <v/>
      </c>
      <c r="AW22" s="75" t="str">
        <f>IF(A22=1,Otchet!DP21,"")</f>
        <v/>
      </c>
      <c r="AX22" s="244" t="str">
        <f>IF(A22=1,Otchet!DV21,"")</f>
        <v/>
      </c>
      <c r="AY22" s="244" t="str">
        <f>IF(A22=1,Otchet!DT21,"")</f>
        <v/>
      </c>
      <c r="AZ22" s="233" t="str">
        <f>IF(A22=1,Otchet!DK21,"")</f>
        <v/>
      </c>
      <c r="BA22" s="224" t="str">
        <f>IF(A22=1,Otchet!DN21,"")</f>
        <v/>
      </c>
      <c r="BB22" s="75" t="str">
        <f>IF(A22=1,Otchet!DQ21,"")</f>
        <v/>
      </c>
      <c r="BC22" s="244" t="str">
        <f>IF(A22=1,Otchet!DW21,"")</f>
        <v/>
      </c>
      <c r="BD22" s="244" t="str">
        <f>IF(A22=1,Otchet!DU21,"")</f>
        <v/>
      </c>
      <c r="BE22" s="233" t="str">
        <f>IF(A22=1,Otchet!DL21,"")</f>
        <v/>
      </c>
      <c r="BF22" s="244" t="str">
        <f>IF(A22=1,Otchet!DX21,"")</f>
        <v/>
      </c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s="236" customFormat="1" x14ac:dyDescent="0.2">
      <c r="A23" s="21">
        <f t="shared" si="0"/>
        <v>0</v>
      </c>
      <c r="B23" s="72">
        <v>19</v>
      </c>
      <c r="C23" s="27" t="str">
        <f>IF(ISBLANK(Список!B24),"",IF(Список!K24=0,"------",Список!B24))</f>
        <v/>
      </c>
      <c r="D23" s="75" t="str">
        <f>Otchet!D22</f>
        <v/>
      </c>
      <c r="E23" s="75" t="str">
        <f>Otchet!E22</f>
        <v/>
      </c>
      <c r="F23" s="75" t="str">
        <f>Otchet!F22</f>
        <v/>
      </c>
      <c r="G23" s="75" t="str">
        <f>Otchet!G22</f>
        <v/>
      </c>
      <c r="H23" s="75" t="str">
        <f>Otchet!H22</f>
        <v/>
      </c>
      <c r="I23" s="75" t="str">
        <f>Otchet!I22</f>
        <v/>
      </c>
      <c r="J23" s="75" t="str">
        <f>Otchet!J22</f>
        <v/>
      </c>
      <c r="K23" s="75" t="str">
        <f>Otchet!K22</f>
        <v/>
      </c>
      <c r="L23" s="75" t="str">
        <f>Otchet!L22</f>
        <v/>
      </c>
      <c r="M23" s="75" t="str">
        <f>Otchet!M22</f>
        <v/>
      </c>
      <c r="N23" s="75" t="str">
        <f>Otchet!N22</f>
        <v/>
      </c>
      <c r="O23" s="75" t="str">
        <f>Otchet!O22</f>
        <v/>
      </c>
      <c r="P23" s="75" t="str">
        <f>Otchet!P22</f>
        <v/>
      </c>
      <c r="Q23" s="75" t="str">
        <f>Otchet!Q22</f>
        <v/>
      </c>
      <c r="R23" s="75" t="str">
        <f>Otchet!R22</f>
        <v/>
      </c>
      <c r="S23" s="75" t="str">
        <f>Otchet!S22</f>
        <v/>
      </c>
      <c r="T23" s="75" t="str">
        <f>Otchet!T22</f>
        <v/>
      </c>
      <c r="U23" s="75" t="str">
        <f>Otchet!U22</f>
        <v/>
      </c>
      <c r="V23" s="75" t="str">
        <f>Otchet!V22</f>
        <v/>
      </c>
      <c r="W23" s="75" t="str">
        <f>Otchet!W22</f>
        <v/>
      </c>
      <c r="X23" s="75" t="str">
        <f>IF('Часть 2'!D27="","",'Часть 2'!D27)</f>
        <v/>
      </c>
      <c r="Y23" s="75" t="str">
        <f>IF('Часть 2'!E27="","",'Часть 2'!E27)</f>
        <v/>
      </c>
      <c r="Z23" s="75" t="str">
        <f>IF('Часть 2'!F27="","",'Часть 2'!F27)</f>
        <v/>
      </c>
      <c r="AA23" s="75" t="str">
        <f>IF('Часть 2'!G27="","",'Часть 2'!G27)</f>
        <v/>
      </c>
      <c r="AB23" s="75" t="str">
        <f>IF('Часть 2'!H27="","",'Часть 2'!H27)</f>
        <v/>
      </c>
      <c r="AC23" s="75" t="str">
        <f>IF('Часть 2'!I27="","",'Часть 2'!I27)</f>
        <v/>
      </c>
      <c r="AD23" s="75" t="str">
        <f>IF('Часть 2'!J27="","",'Часть 2'!J27)</f>
        <v/>
      </c>
      <c r="AE23" s="75" t="str">
        <f>IF('Часть 2'!K27="","",'Часть 2'!K27)</f>
        <v/>
      </c>
      <c r="AF23" s="75" t="str">
        <f>IF('Часть 2'!L27="","",'Часть 2'!L27)</f>
        <v/>
      </c>
      <c r="AG23" s="75" t="str">
        <f>IF('Часть 2'!M27="","",'Часть 2'!M27)</f>
        <v/>
      </c>
      <c r="AH23" s="75" t="str">
        <f>IF('Часть 2'!N27="","",'Часть 2'!N27)</f>
        <v/>
      </c>
      <c r="AI23" s="75" t="str">
        <f>IF('Часть 2'!O27="","",'Часть 2'!O27)</f>
        <v/>
      </c>
      <c r="AJ23" s="75" t="str">
        <f>IF('Часть 2'!P27="","",'Часть 2'!P27)</f>
        <v/>
      </c>
      <c r="AK23" s="75" t="str">
        <f>IF('Часть 2'!Q27="","",'Часть 2'!Q27)</f>
        <v/>
      </c>
      <c r="AL23" s="75" t="str">
        <f>IF('Часть 2'!R27="","",'Часть 2'!R27)</f>
        <v/>
      </c>
      <c r="AM23" s="75" t="str">
        <f>IF('Часть 2'!S27="","",'Часть 2'!S27)</f>
        <v/>
      </c>
      <c r="AN23" s="75" t="str">
        <f>IF('Часть 2'!T27="","",'Часть 2'!T27)</f>
        <v/>
      </c>
      <c r="AO23" s="75" t="str">
        <f>IF('Часть 2'!U27="","",'Часть 2'!U27)</f>
        <v/>
      </c>
      <c r="AP23" s="75" t="str">
        <f>IF('Часть 2'!V27="","",'Часть 2'!V27)</f>
        <v/>
      </c>
      <c r="AQ23" s="231" t="str">
        <f>IF('Часть 2'!W27="","",'Часть 2'!W27)</f>
        <v/>
      </c>
      <c r="AR23" s="233" t="str">
        <f t="shared" si="1"/>
        <v/>
      </c>
      <c r="AS23" s="75" t="str">
        <f>IF(A23=1,Otchet!AS22,"")</f>
        <v/>
      </c>
      <c r="AT23" s="244" t="str">
        <f>IF(A23=1,Otchet!AT22,"")</f>
        <v/>
      </c>
      <c r="AU23" s="233" t="str">
        <f>IF(A23=1,Otchet!DJ22,"")</f>
        <v/>
      </c>
      <c r="AV23" s="75" t="str">
        <f>IF(A23=1,Otchet!DM22,"")</f>
        <v/>
      </c>
      <c r="AW23" s="75" t="str">
        <f>IF(A23=1,Otchet!DP22,"")</f>
        <v/>
      </c>
      <c r="AX23" s="244" t="str">
        <f>IF(A23=1,Otchet!DV22,"")</f>
        <v/>
      </c>
      <c r="AY23" s="244" t="str">
        <f>IF(A23=1,Otchet!DT22,"")</f>
        <v/>
      </c>
      <c r="AZ23" s="233" t="str">
        <f>IF(A23=1,Otchet!DK22,"")</f>
        <v/>
      </c>
      <c r="BA23" s="224" t="str">
        <f>IF(A23=1,Otchet!DN22,"")</f>
        <v/>
      </c>
      <c r="BB23" s="75" t="str">
        <f>IF(A23=1,Otchet!DQ22,"")</f>
        <v/>
      </c>
      <c r="BC23" s="244" t="str">
        <f>IF(A23=1,Otchet!DW22,"")</f>
        <v/>
      </c>
      <c r="BD23" s="244" t="str">
        <f>IF(A23=1,Otchet!DU22,"")</f>
        <v/>
      </c>
      <c r="BE23" s="233" t="str">
        <f>IF(A23=1,Otchet!DL22,"")</f>
        <v/>
      </c>
      <c r="BF23" s="244" t="str">
        <f>IF(A23=1,Otchet!DX22,"")</f>
        <v/>
      </c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s="236" customFormat="1" x14ac:dyDescent="0.2">
      <c r="A24" s="21">
        <f t="shared" si="0"/>
        <v>0</v>
      </c>
      <c r="B24" s="72">
        <v>20</v>
      </c>
      <c r="C24" s="27" t="str">
        <f>IF(ISBLANK(Список!B25),"",IF(Список!K25=0,"------",Список!B25))</f>
        <v/>
      </c>
      <c r="D24" s="75" t="str">
        <f>Otchet!D23</f>
        <v/>
      </c>
      <c r="E24" s="75" t="str">
        <f>Otchet!E23</f>
        <v/>
      </c>
      <c r="F24" s="75" t="str">
        <f>Otchet!F23</f>
        <v/>
      </c>
      <c r="G24" s="75" t="str">
        <f>Otchet!G23</f>
        <v/>
      </c>
      <c r="H24" s="75" t="str">
        <f>Otchet!H23</f>
        <v/>
      </c>
      <c r="I24" s="75" t="str">
        <f>Otchet!I23</f>
        <v/>
      </c>
      <c r="J24" s="75" t="str">
        <f>Otchet!J23</f>
        <v/>
      </c>
      <c r="K24" s="75" t="str">
        <f>Otchet!K23</f>
        <v/>
      </c>
      <c r="L24" s="75" t="str">
        <f>Otchet!L23</f>
        <v/>
      </c>
      <c r="M24" s="75" t="str">
        <f>Otchet!M23</f>
        <v/>
      </c>
      <c r="N24" s="75" t="str">
        <f>Otchet!N23</f>
        <v/>
      </c>
      <c r="O24" s="75" t="str">
        <f>Otchet!O23</f>
        <v/>
      </c>
      <c r="P24" s="75" t="str">
        <f>Otchet!P23</f>
        <v/>
      </c>
      <c r="Q24" s="75" t="str">
        <f>Otchet!Q23</f>
        <v/>
      </c>
      <c r="R24" s="75" t="str">
        <f>Otchet!R23</f>
        <v/>
      </c>
      <c r="S24" s="75" t="str">
        <f>Otchet!S23</f>
        <v/>
      </c>
      <c r="T24" s="75" t="str">
        <f>Otchet!T23</f>
        <v/>
      </c>
      <c r="U24" s="75" t="str">
        <f>Otchet!U23</f>
        <v/>
      </c>
      <c r="V24" s="75" t="str">
        <f>Otchet!V23</f>
        <v/>
      </c>
      <c r="W24" s="75" t="str">
        <f>Otchet!W23</f>
        <v/>
      </c>
      <c r="X24" s="75" t="str">
        <f>IF('Часть 2'!D28="","",'Часть 2'!D28)</f>
        <v/>
      </c>
      <c r="Y24" s="75" t="str">
        <f>IF('Часть 2'!E28="","",'Часть 2'!E28)</f>
        <v/>
      </c>
      <c r="Z24" s="75" t="str">
        <f>IF('Часть 2'!F28="","",'Часть 2'!F28)</f>
        <v/>
      </c>
      <c r="AA24" s="75" t="str">
        <f>IF('Часть 2'!G28="","",'Часть 2'!G28)</f>
        <v/>
      </c>
      <c r="AB24" s="75" t="str">
        <f>IF('Часть 2'!H28="","",'Часть 2'!H28)</f>
        <v/>
      </c>
      <c r="AC24" s="75" t="str">
        <f>IF('Часть 2'!I28="","",'Часть 2'!I28)</f>
        <v/>
      </c>
      <c r="AD24" s="75" t="str">
        <f>IF('Часть 2'!J28="","",'Часть 2'!J28)</f>
        <v/>
      </c>
      <c r="AE24" s="75" t="str">
        <f>IF('Часть 2'!K28="","",'Часть 2'!K28)</f>
        <v/>
      </c>
      <c r="AF24" s="75" t="str">
        <f>IF('Часть 2'!L28="","",'Часть 2'!L28)</f>
        <v/>
      </c>
      <c r="AG24" s="75" t="str">
        <f>IF('Часть 2'!M28="","",'Часть 2'!M28)</f>
        <v/>
      </c>
      <c r="AH24" s="75" t="str">
        <f>IF('Часть 2'!N28="","",'Часть 2'!N28)</f>
        <v/>
      </c>
      <c r="AI24" s="75" t="str">
        <f>IF('Часть 2'!O28="","",'Часть 2'!O28)</f>
        <v/>
      </c>
      <c r="AJ24" s="75" t="str">
        <f>IF('Часть 2'!P28="","",'Часть 2'!P28)</f>
        <v/>
      </c>
      <c r="AK24" s="75" t="str">
        <f>IF('Часть 2'!Q28="","",'Часть 2'!Q28)</f>
        <v/>
      </c>
      <c r="AL24" s="75" t="str">
        <f>IF('Часть 2'!R28="","",'Часть 2'!R28)</f>
        <v/>
      </c>
      <c r="AM24" s="75" t="str">
        <f>IF('Часть 2'!S28="","",'Часть 2'!S28)</f>
        <v/>
      </c>
      <c r="AN24" s="75" t="str">
        <f>IF('Часть 2'!T28="","",'Часть 2'!T28)</f>
        <v/>
      </c>
      <c r="AO24" s="75" t="str">
        <f>IF('Часть 2'!U28="","",'Часть 2'!U28)</f>
        <v/>
      </c>
      <c r="AP24" s="75" t="str">
        <f>IF('Часть 2'!V28="","",'Часть 2'!V28)</f>
        <v/>
      </c>
      <c r="AQ24" s="231" t="str">
        <f>IF('Часть 2'!W28="","",'Часть 2'!W28)</f>
        <v/>
      </c>
      <c r="AR24" s="233" t="str">
        <f t="shared" si="1"/>
        <v/>
      </c>
      <c r="AS24" s="75" t="str">
        <f>IF(A24=1,Otchet!AS23,"")</f>
        <v/>
      </c>
      <c r="AT24" s="244" t="str">
        <f>IF(A24=1,Otchet!AT23,"")</f>
        <v/>
      </c>
      <c r="AU24" s="233" t="str">
        <f>IF(A24=1,Otchet!DJ23,"")</f>
        <v/>
      </c>
      <c r="AV24" s="75" t="str">
        <f>IF(A24=1,Otchet!DM23,"")</f>
        <v/>
      </c>
      <c r="AW24" s="75" t="str">
        <f>IF(A24=1,Otchet!DP23,"")</f>
        <v/>
      </c>
      <c r="AX24" s="244" t="str">
        <f>IF(A24=1,Otchet!DV23,"")</f>
        <v/>
      </c>
      <c r="AY24" s="244" t="str">
        <f>IF(A24=1,Otchet!DT23,"")</f>
        <v/>
      </c>
      <c r="AZ24" s="233" t="str">
        <f>IF(A24=1,Otchet!DK23,"")</f>
        <v/>
      </c>
      <c r="BA24" s="224" t="str">
        <f>IF(A24=1,Otchet!DN23,"")</f>
        <v/>
      </c>
      <c r="BB24" s="75" t="str">
        <f>IF(A24=1,Otchet!DQ23,"")</f>
        <v/>
      </c>
      <c r="BC24" s="244" t="str">
        <f>IF(A24=1,Otchet!DW23,"")</f>
        <v/>
      </c>
      <c r="BD24" s="244" t="str">
        <f>IF(A24=1,Otchet!DU23,"")</f>
        <v/>
      </c>
      <c r="BE24" s="233" t="str">
        <f>IF(A24=1,Otchet!DL23,"")</f>
        <v/>
      </c>
      <c r="BF24" s="244" t="str">
        <f>IF(A24=1,Otchet!DX23,"")</f>
        <v/>
      </c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s="236" customFormat="1" x14ac:dyDescent="0.2">
      <c r="A25" s="21">
        <f t="shared" si="0"/>
        <v>0</v>
      </c>
      <c r="B25" s="72">
        <v>21</v>
      </c>
      <c r="C25" s="27" t="str">
        <f>IF(ISBLANK(Список!B26),"",IF(Список!K26=0,"------",Список!B26))</f>
        <v/>
      </c>
      <c r="D25" s="75" t="str">
        <f>Otchet!D24</f>
        <v/>
      </c>
      <c r="E25" s="75" t="str">
        <f>Otchet!E24</f>
        <v/>
      </c>
      <c r="F25" s="75" t="str">
        <f>Otchet!F24</f>
        <v/>
      </c>
      <c r="G25" s="75" t="str">
        <f>Otchet!G24</f>
        <v/>
      </c>
      <c r="H25" s="75" t="str">
        <f>Otchet!H24</f>
        <v/>
      </c>
      <c r="I25" s="75" t="str">
        <f>Otchet!I24</f>
        <v/>
      </c>
      <c r="J25" s="75" t="str">
        <f>Otchet!J24</f>
        <v/>
      </c>
      <c r="K25" s="75" t="str">
        <f>Otchet!K24</f>
        <v/>
      </c>
      <c r="L25" s="75" t="str">
        <f>Otchet!L24</f>
        <v/>
      </c>
      <c r="M25" s="75" t="str">
        <f>Otchet!M24</f>
        <v/>
      </c>
      <c r="N25" s="75" t="str">
        <f>Otchet!N24</f>
        <v/>
      </c>
      <c r="O25" s="75" t="str">
        <f>Otchet!O24</f>
        <v/>
      </c>
      <c r="P25" s="75" t="str">
        <f>Otchet!P24</f>
        <v/>
      </c>
      <c r="Q25" s="75" t="str">
        <f>Otchet!Q24</f>
        <v/>
      </c>
      <c r="R25" s="75" t="str">
        <f>Otchet!R24</f>
        <v/>
      </c>
      <c r="S25" s="75" t="str">
        <f>Otchet!S24</f>
        <v/>
      </c>
      <c r="T25" s="75" t="str">
        <f>Otchet!T24</f>
        <v/>
      </c>
      <c r="U25" s="75" t="str">
        <f>Otchet!U24</f>
        <v/>
      </c>
      <c r="V25" s="75" t="str">
        <f>Otchet!V24</f>
        <v/>
      </c>
      <c r="W25" s="75" t="str">
        <f>Otchet!W24</f>
        <v/>
      </c>
      <c r="X25" s="75" t="str">
        <f>IF('Часть 2'!D29="","",'Часть 2'!D29)</f>
        <v/>
      </c>
      <c r="Y25" s="75" t="str">
        <f>IF('Часть 2'!E29="","",'Часть 2'!E29)</f>
        <v/>
      </c>
      <c r="Z25" s="75" t="str">
        <f>IF('Часть 2'!F29="","",'Часть 2'!F29)</f>
        <v/>
      </c>
      <c r="AA25" s="75" t="str">
        <f>IF('Часть 2'!G29="","",'Часть 2'!G29)</f>
        <v/>
      </c>
      <c r="AB25" s="75" t="str">
        <f>IF('Часть 2'!H29="","",'Часть 2'!H29)</f>
        <v/>
      </c>
      <c r="AC25" s="75" t="str">
        <f>IF('Часть 2'!I29="","",'Часть 2'!I29)</f>
        <v/>
      </c>
      <c r="AD25" s="75" t="str">
        <f>IF('Часть 2'!J29="","",'Часть 2'!J29)</f>
        <v/>
      </c>
      <c r="AE25" s="75" t="str">
        <f>IF('Часть 2'!K29="","",'Часть 2'!K29)</f>
        <v/>
      </c>
      <c r="AF25" s="75" t="str">
        <f>IF('Часть 2'!L29="","",'Часть 2'!L29)</f>
        <v/>
      </c>
      <c r="AG25" s="75" t="str">
        <f>IF('Часть 2'!M29="","",'Часть 2'!M29)</f>
        <v/>
      </c>
      <c r="AH25" s="75" t="str">
        <f>IF('Часть 2'!N29="","",'Часть 2'!N29)</f>
        <v/>
      </c>
      <c r="AI25" s="75" t="str">
        <f>IF('Часть 2'!O29="","",'Часть 2'!O29)</f>
        <v/>
      </c>
      <c r="AJ25" s="75" t="str">
        <f>IF('Часть 2'!P29="","",'Часть 2'!P29)</f>
        <v/>
      </c>
      <c r="AK25" s="75" t="str">
        <f>IF('Часть 2'!Q29="","",'Часть 2'!Q29)</f>
        <v/>
      </c>
      <c r="AL25" s="75" t="str">
        <f>IF('Часть 2'!R29="","",'Часть 2'!R29)</f>
        <v/>
      </c>
      <c r="AM25" s="75" t="str">
        <f>IF('Часть 2'!S29="","",'Часть 2'!S29)</f>
        <v/>
      </c>
      <c r="AN25" s="75" t="str">
        <f>IF('Часть 2'!T29="","",'Часть 2'!T29)</f>
        <v/>
      </c>
      <c r="AO25" s="75" t="str">
        <f>IF('Часть 2'!U29="","",'Часть 2'!U29)</f>
        <v/>
      </c>
      <c r="AP25" s="75" t="str">
        <f>IF('Часть 2'!V29="","",'Часть 2'!V29)</f>
        <v/>
      </c>
      <c r="AQ25" s="231" t="str">
        <f>IF('Часть 2'!W29="","",'Часть 2'!W29)</f>
        <v/>
      </c>
      <c r="AR25" s="233" t="str">
        <f t="shared" si="1"/>
        <v/>
      </c>
      <c r="AS25" s="75" t="str">
        <f>IF(A25=1,Otchet!AS24,"")</f>
        <v/>
      </c>
      <c r="AT25" s="244" t="str">
        <f>IF(A25=1,Otchet!AT24,"")</f>
        <v/>
      </c>
      <c r="AU25" s="233" t="str">
        <f>IF(A25=1,Otchet!DJ24,"")</f>
        <v/>
      </c>
      <c r="AV25" s="75" t="str">
        <f>IF(A25=1,Otchet!DM24,"")</f>
        <v/>
      </c>
      <c r="AW25" s="75" t="str">
        <f>IF(A25=1,Otchet!DP24,"")</f>
        <v/>
      </c>
      <c r="AX25" s="244" t="str">
        <f>IF(A25=1,Otchet!DV24,"")</f>
        <v/>
      </c>
      <c r="AY25" s="244" t="str">
        <f>IF(A25=1,Otchet!DT24,"")</f>
        <v/>
      </c>
      <c r="AZ25" s="233" t="str">
        <f>IF(A25=1,Otchet!DK24,"")</f>
        <v/>
      </c>
      <c r="BA25" s="224" t="str">
        <f>IF(A25=1,Otchet!DN24,"")</f>
        <v/>
      </c>
      <c r="BB25" s="75" t="str">
        <f>IF(A25=1,Otchet!DQ24,"")</f>
        <v/>
      </c>
      <c r="BC25" s="244" t="str">
        <f>IF(A25=1,Otchet!DW24,"")</f>
        <v/>
      </c>
      <c r="BD25" s="244" t="str">
        <f>IF(A25=1,Otchet!DU24,"")</f>
        <v/>
      </c>
      <c r="BE25" s="233" t="str">
        <f>IF(A25=1,Otchet!DL24,"")</f>
        <v/>
      </c>
      <c r="BF25" s="244" t="str">
        <f>IF(A25=1,Otchet!DX24,"")</f>
        <v/>
      </c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s="236" customFormat="1" x14ac:dyDescent="0.2">
      <c r="A26" s="21">
        <f t="shared" si="0"/>
        <v>0</v>
      </c>
      <c r="B26" s="72">
        <v>22</v>
      </c>
      <c r="C26" s="27" t="str">
        <f>IF(ISBLANK(Список!B27),"",IF(Список!K27=0,"------",Список!B27))</f>
        <v/>
      </c>
      <c r="D26" s="75" t="str">
        <f>Otchet!D25</f>
        <v/>
      </c>
      <c r="E26" s="75" t="str">
        <f>Otchet!E25</f>
        <v/>
      </c>
      <c r="F26" s="75" t="str">
        <f>Otchet!F25</f>
        <v/>
      </c>
      <c r="G26" s="75" t="str">
        <f>Otchet!G25</f>
        <v/>
      </c>
      <c r="H26" s="75" t="str">
        <f>Otchet!H25</f>
        <v/>
      </c>
      <c r="I26" s="75" t="str">
        <f>Otchet!I25</f>
        <v/>
      </c>
      <c r="J26" s="75" t="str">
        <f>Otchet!J25</f>
        <v/>
      </c>
      <c r="K26" s="75" t="str">
        <f>Otchet!K25</f>
        <v/>
      </c>
      <c r="L26" s="75" t="str">
        <f>Otchet!L25</f>
        <v/>
      </c>
      <c r="M26" s="75" t="str">
        <f>Otchet!M25</f>
        <v/>
      </c>
      <c r="N26" s="75" t="str">
        <f>Otchet!N25</f>
        <v/>
      </c>
      <c r="O26" s="75" t="str">
        <f>Otchet!O25</f>
        <v/>
      </c>
      <c r="P26" s="75" t="str">
        <f>Otchet!P25</f>
        <v/>
      </c>
      <c r="Q26" s="75" t="str">
        <f>Otchet!Q25</f>
        <v/>
      </c>
      <c r="R26" s="75" t="str">
        <f>Otchet!R25</f>
        <v/>
      </c>
      <c r="S26" s="75" t="str">
        <f>Otchet!S25</f>
        <v/>
      </c>
      <c r="T26" s="75" t="str">
        <f>Otchet!T25</f>
        <v/>
      </c>
      <c r="U26" s="75" t="str">
        <f>Otchet!U25</f>
        <v/>
      </c>
      <c r="V26" s="75" t="str">
        <f>Otchet!V25</f>
        <v/>
      </c>
      <c r="W26" s="75" t="str">
        <f>Otchet!W25</f>
        <v/>
      </c>
      <c r="X26" s="75" t="str">
        <f>IF('Часть 2'!D30="","",'Часть 2'!D30)</f>
        <v/>
      </c>
      <c r="Y26" s="75" t="str">
        <f>IF('Часть 2'!E30="","",'Часть 2'!E30)</f>
        <v/>
      </c>
      <c r="Z26" s="75" t="str">
        <f>IF('Часть 2'!F30="","",'Часть 2'!F30)</f>
        <v/>
      </c>
      <c r="AA26" s="75" t="str">
        <f>IF('Часть 2'!G30="","",'Часть 2'!G30)</f>
        <v/>
      </c>
      <c r="AB26" s="75" t="str">
        <f>IF('Часть 2'!H30="","",'Часть 2'!H30)</f>
        <v/>
      </c>
      <c r="AC26" s="75" t="str">
        <f>IF('Часть 2'!I30="","",'Часть 2'!I30)</f>
        <v/>
      </c>
      <c r="AD26" s="75" t="str">
        <f>IF('Часть 2'!J30="","",'Часть 2'!J30)</f>
        <v/>
      </c>
      <c r="AE26" s="75" t="str">
        <f>IF('Часть 2'!K30="","",'Часть 2'!K30)</f>
        <v/>
      </c>
      <c r="AF26" s="75" t="str">
        <f>IF('Часть 2'!L30="","",'Часть 2'!L30)</f>
        <v/>
      </c>
      <c r="AG26" s="75" t="str">
        <f>IF('Часть 2'!M30="","",'Часть 2'!M30)</f>
        <v/>
      </c>
      <c r="AH26" s="75" t="str">
        <f>IF('Часть 2'!N30="","",'Часть 2'!N30)</f>
        <v/>
      </c>
      <c r="AI26" s="75" t="str">
        <f>IF('Часть 2'!O30="","",'Часть 2'!O30)</f>
        <v/>
      </c>
      <c r="AJ26" s="75" t="str">
        <f>IF('Часть 2'!P30="","",'Часть 2'!P30)</f>
        <v/>
      </c>
      <c r="AK26" s="75" t="str">
        <f>IF('Часть 2'!Q30="","",'Часть 2'!Q30)</f>
        <v/>
      </c>
      <c r="AL26" s="75" t="str">
        <f>IF('Часть 2'!R30="","",'Часть 2'!R30)</f>
        <v/>
      </c>
      <c r="AM26" s="75" t="str">
        <f>IF('Часть 2'!S30="","",'Часть 2'!S30)</f>
        <v/>
      </c>
      <c r="AN26" s="75" t="str">
        <f>IF('Часть 2'!T30="","",'Часть 2'!T30)</f>
        <v/>
      </c>
      <c r="AO26" s="75" t="str">
        <f>IF('Часть 2'!U30="","",'Часть 2'!U30)</f>
        <v/>
      </c>
      <c r="AP26" s="75" t="str">
        <f>IF('Часть 2'!V30="","",'Часть 2'!V30)</f>
        <v/>
      </c>
      <c r="AQ26" s="231" t="str">
        <f>IF('Часть 2'!W30="","",'Часть 2'!W30)</f>
        <v/>
      </c>
      <c r="AR26" s="233" t="str">
        <f t="shared" si="1"/>
        <v/>
      </c>
      <c r="AS26" s="75" t="str">
        <f>IF(A26=1,Otchet!AS25,"")</f>
        <v/>
      </c>
      <c r="AT26" s="244" t="str">
        <f>IF(A26=1,Otchet!AT25,"")</f>
        <v/>
      </c>
      <c r="AU26" s="233" t="str">
        <f>IF(A26=1,Otchet!DJ25,"")</f>
        <v/>
      </c>
      <c r="AV26" s="75" t="str">
        <f>IF(A26=1,Otchet!DM25,"")</f>
        <v/>
      </c>
      <c r="AW26" s="75" t="str">
        <f>IF(A26=1,Otchet!DP25,"")</f>
        <v/>
      </c>
      <c r="AX26" s="244" t="str">
        <f>IF(A26=1,Otchet!DV25,"")</f>
        <v/>
      </c>
      <c r="AY26" s="244" t="str">
        <f>IF(A26=1,Otchet!DT25,"")</f>
        <v/>
      </c>
      <c r="AZ26" s="233" t="str">
        <f>IF(A26=1,Otchet!DK25,"")</f>
        <v/>
      </c>
      <c r="BA26" s="224" t="str">
        <f>IF(A26=1,Otchet!DN25,"")</f>
        <v/>
      </c>
      <c r="BB26" s="75" t="str">
        <f>IF(A26=1,Otchet!DQ25,"")</f>
        <v/>
      </c>
      <c r="BC26" s="244" t="str">
        <f>IF(A26=1,Otchet!DW25,"")</f>
        <v/>
      </c>
      <c r="BD26" s="244" t="str">
        <f>IF(A26=1,Otchet!DU25,"")</f>
        <v/>
      </c>
      <c r="BE26" s="233" t="str">
        <f>IF(A26=1,Otchet!DL25,"")</f>
        <v/>
      </c>
      <c r="BF26" s="244" t="str">
        <f>IF(A26=1,Otchet!DX25,"")</f>
        <v/>
      </c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s="236" customFormat="1" x14ac:dyDescent="0.2">
      <c r="A27" s="21">
        <f t="shared" si="0"/>
        <v>0</v>
      </c>
      <c r="B27" s="72">
        <v>23</v>
      </c>
      <c r="C27" s="27" t="str">
        <f>IF(ISBLANK(Список!B28),"",IF(Список!K28=0,"------",Список!B28))</f>
        <v/>
      </c>
      <c r="D27" s="75" t="str">
        <f>Otchet!D26</f>
        <v/>
      </c>
      <c r="E27" s="75" t="str">
        <f>Otchet!E26</f>
        <v/>
      </c>
      <c r="F27" s="75" t="str">
        <f>Otchet!F26</f>
        <v/>
      </c>
      <c r="G27" s="75" t="str">
        <f>Otchet!G26</f>
        <v/>
      </c>
      <c r="H27" s="75" t="str">
        <f>Otchet!H26</f>
        <v/>
      </c>
      <c r="I27" s="75" t="str">
        <f>Otchet!I26</f>
        <v/>
      </c>
      <c r="J27" s="75" t="str">
        <f>Otchet!J26</f>
        <v/>
      </c>
      <c r="K27" s="75" t="str">
        <f>Otchet!K26</f>
        <v/>
      </c>
      <c r="L27" s="75" t="str">
        <f>Otchet!L26</f>
        <v/>
      </c>
      <c r="M27" s="75" t="str">
        <f>Otchet!M26</f>
        <v/>
      </c>
      <c r="N27" s="75" t="str">
        <f>Otchet!N26</f>
        <v/>
      </c>
      <c r="O27" s="75" t="str">
        <f>Otchet!O26</f>
        <v/>
      </c>
      <c r="P27" s="75" t="str">
        <f>Otchet!P26</f>
        <v/>
      </c>
      <c r="Q27" s="75" t="str">
        <f>Otchet!Q26</f>
        <v/>
      </c>
      <c r="R27" s="75" t="str">
        <f>Otchet!R26</f>
        <v/>
      </c>
      <c r="S27" s="75" t="str">
        <f>Otchet!S26</f>
        <v/>
      </c>
      <c r="T27" s="75" t="str">
        <f>Otchet!T26</f>
        <v/>
      </c>
      <c r="U27" s="75" t="str">
        <f>Otchet!U26</f>
        <v/>
      </c>
      <c r="V27" s="75" t="str">
        <f>Otchet!V26</f>
        <v/>
      </c>
      <c r="W27" s="75" t="str">
        <f>Otchet!W26</f>
        <v/>
      </c>
      <c r="X27" s="75" t="str">
        <f>IF('Часть 2'!D31="","",'Часть 2'!D31)</f>
        <v/>
      </c>
      <c r="Y27" s="75" t="str">
        <f>IF('Часть 2'!E31="","",'Часть 2'!E31)</f>
        <v/>
      </c>
      <c r="Z27" s="75" t="str">
        <f>IF('Часть 2'!F31="","",'Часть 2'!F31)</f>
        <v/>
      </c>
      <c r="AA27" s="75" t="str">
        <f>IF('Часть 2'!G31="","",'Часть 2'!G31)</f>
        <v/>
      </c>
      <c r="AB27" s="75" t="str">
        <f>IF('Часть 2'!H31="","",'Часть 2'!H31)</f>
        <v/>
      </c>
      <c r="AC27" s="75" t="str">
        <f>IF('Часть 2'!I31="","",'Часть 2'!I31)</f>
        <v/>
      </c>
      <c r="AD27" s="75" t="str">
        <f>IF('Часть 2'!J31="","",'Часть 2'!J31)</f>
        <v/>
      </c>
      <c r="AE27" s="75" t="str">
        <f>IF('Часть 2'!K31="","",'Часть 2'!K31)</f>
        <v/>
      </c>
      <c r="AF27" s="75" t="str">
        <f>IF('Часть 2'!L31="","",'Часть 2'!L31)</f>
        <v/>
      </c>
      <c r="AG27" s="75" t="str">
        <f>IF('Часть 2'!M31="","",'Часть 2'!M31)</f>
        <v/>
      </c>
      <c r="AH27" s="75" t="str">
        <f>IF('Часть 2'!N31="","",'Часть 2'!N31)</f>
        <v/>
      </c>
      <c r="AI27" s="75" t="str">
        <f>IF('Часть 2'!O31="","",'Часть 2'!O31)</f>
        <v/>
      </c>
      <c r="AJ27" s="75" t="str">
        <f>IF('Часть 2'!P31="","",'Часть 2'!P31)</f>
        <v/>
      </c>
      <c r="AK27" s="75" t="str">
        <f>IF('Часть 2'!Q31="","",'Часть 2'!Q31)</f>
        <v/>
      </c>
      <c r="AL27" s="75" t="str">
        <f>IF('Часть 2'!R31="","",'Часть 2'!R31)</f>
        <v/>
      </c>
      <c r="AM27" s="75" t="str">
        <f>IF('Часть 2'!S31="","",'Часть 2'!S31)</f>
        <v/>
      </c>
      <c r="AN27" s="75" t="str">
        <f>IF('Часть 2'!T31="","",'Часть 2'!T31)</f>
        <v/>
      </c>
      <c r="AO27" s="75" t="str">
        <f>IF('Часть 2'!U31="","",'Часть 2'!U31)</f>
        <v/>
      </c>
      <c r="AP27" s="75" t="str">
        <f>IF('Часть 2'!V31="","",'Часть 2'!V31)</f>
        <v/>
      </c>
      <c r="AQ27" s="231" t="str">
        <f>IF('Часть 2'!W31="","",'Часть 2'!W31)</f>
        <v/>
      </c>
      <c r="AR27" s="233" t="str">
        <f t="shared" si="1"/>
        <v/>
      </c>
      <c r="AS27" s="75" t="str">
        <f>IF(A27=1,Otchet!AS26,"")</f>
        <v/>
      </c>
      <c r="AT27" s="244" t="str">
        <f>IF(A27=1,Otchet!AT26,"")</f>
        <v/>
      </c>
      <c r="AU27" s="233" t="str">
        <f>IF(A27=1,Otchet!DJ26,"")</f>
        <v/>
      </c>
      <c r="AV27" s="75" t="str">
        <f>IF(A27=1,Otchet!DM26,"")</f>
        <v/>
      </c>
      <c r="AW27" s="75" t="str">
        <f>IF(A27=1,Otchet!DP26,"")</f>
        <v/>
      </c>
      <c r="AX27" s="244" t="str">
        <f>IF(A27=1,Otchet!DV26,"")</f>
        <v/>
      </c>
      <c r="AY27" s="244" t="str">
        <f>IF(A27=1,Otchet!DT26,"")</f>
        <v/>
      </c>
      <c r="AZ27" s="233" t="str">
        <f>IF(A27=1,Otchet!DK26,"")</f>
        <v/>
      </c>
      <c r="BA27" s="224" t="str">
        <f>IF(A27=1,Otchet!DN26,"")</f>
        <v/>
      </c>
      <c r="BB27" s="75" t="str">
        <f>IF(A27=1,Otchet!DQ26,"")</f>
        <v/>
      </c>
      <c r="BC27" s="244" t="str">
        <f>IF(A27=1,Otchet!DW26,"")</f>
        <v/>
      </c>
      <c r="BD27" s="244" t="str">
        <f>IF(A27=1,Otchet!DU26,"")</f>
        <v/>
      </c>
      <c r="BE27" s="233" t="str">
        <f>IF(A27=1,Otchet!DL26,"")</f>
        <v/>
      </c>
      <c r="BF27" s="244" t="str">
        <f>IF(A27=1,Otchet!DX26,"")</f>
        <v/>
      </c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s="236" customFormat="1" x14ac:dyDescent="0.2">
      <c r="A28" s="21">
        <f t="shared" si="0"/>
        <v>0</v>
      </c>
      <c r="B28" s="72">
        <v>24</v>
      </c>
      <c r="C28" s="27" t="str">
        <f>IF(ISBLANK(Список!B29),"",IF(Список!K29=0,"------",Список!B29))</f>
        <v/>
      </c>
      <c r="D28" s="75" t="str">
        <f>Otchet!D27</f>
        <v/>
      </c>
      <c r="E28" s="75" t="str">
        <f>Otchet!E27</f>
        <v/>
      </c>
      <c r="F28" s="75" t="str">
        <f>Otchet!F27</f>
        <v/>
      </c>
      <c r="G28" s="75" t="str">
        <f>Otchet!G27</f>
        <v/>
      </c>
      <c r="H28" s="75" t="str">
        <f>Otchet!H27</f>
        <v/>
      </c>
      <c r="I28" s="75" t="str">
        <f>Otchet!I27</f>
        <v/>
      </c>
      <c r="J28" s="75" t="str">
        <f>Otchet!J27</f>
        <v/>
      </c>
      <c r="K28" s="75" t="str">
        <f>Otchet!K27</f>
        <v/>
      </c>
      <c r="L28" s="75" t="str">
        <f>Otchet!L27</f>
        <v/>
      </c>
      <c r="M28" s="75" t="str">
        <f>Otchet!M27</f>
        <v/>
      </c>
      <c r="N28" s="75" t="str">
        <f>Otchet!N27</f>
        <v/>
      </c>
      <c r="O28" s="75" t="str">
        <f>Otchet!O27</f>
        <v/>
      </c>
      <c r="P28" s="75" t="str">
        <f>Otchet!P27</f>
        <v/>
      </c>
      <c r="Q28" s="75" t="str">
        <f>Otchet!Q27</f>
        <v/>
      </c>
      <c r="R28" s="75" t="str">
        <f>Otchet!R27</f>
        <v/>
      </c>
      <c r="S28" s="75" t="str">
        <f>Otchet!S27</f>
        <v/>
      </c>
      <c r="T28" s="75" t="str">
        <f>Otchet!T27</f>
        <v/>
      </c>
      <c r="U28" s="75" t="str">
        <f>Otchet!U27</f>
        <v/>
      </c>
      <c r="V28" s="75" t="str">
        <f>Otchet!V27</f>
        <v/>
      </c>
      <c r="W28" s="75" t="str">
        <f>Otchet!W27</f>
        <v/>
      </c>
      <c r="X28" s="75" t="str">
        <f>IF('Часть 2'!D32="","",'Часть 2'!D32)</f>
        <v/>
      </c>
      <c r="Y28" s="75" t="str">
        <f>IF('Часть 2'!E32="","",'Часть 2'!E32)</f>
        <v/>
      </c>
      <c r="Z28" s="75" t="str">
        <f>IF('Часть 2'!F32="","",'Часть 2'!F32)</f>
        <v/>
      </c>
      <c r="AA28" s="75" t="str">
        <f>IF('Часть 2'!G32="","",'Часть 2'!G32)</f>
        <v/>
      </c>
      <c r="AB28" s="75" t="str">
        <f>IF('Часть 2'!H32="","",'Часть 2'!H32)</f>
        <v/>
      </c>
      <c r="AC28" s="75" t="str">
        <f>IF('Часть 2'!I32="","",'Часть 2'!I32)</f>
        <v/>
      </c>
      <c r="AD28" s="75" t="str">
        <f>IF('Часть 2'!J32="","",'Часть 2'!J32)</f>
        <v/>
      </c>
      <c r="AE28" s="75" t="str">
        <f>IF('Часть 2'!K32="","",'Часть 2'!K32)</f>
        <v/>
      </c>
      <c r="AF28" s="75" t="str">
        <f>IF('Часть 2'!L32="","",'Часть 2'!L32)</f>
        <v/>
      </c>
      <c r="AG28" s="75" t="str">
        <f>IF('Часть 2'!M32="","",'Часть 2'!M32)</f>
        <v/>
      </c>
      <c r="AH28" s="75" t="str">
        <f>IF('Часть 2'!N32="","",'Часть 2'!N32)</f>
        <v/>
      </c>
      <c r="AI28" s="75" t="str">
        <f>IF('Часть 2'!O32="","",'Часть 2'!O32)</f>
        <v/>
      </c>
      <c r="AJ28" s="75" t="str">
        <f>IF('Часть 2'!P32="","",'Часть 2'!P32)</f>
        <v/>
      </c>
      <c r="AK28" s="75" t="str">
        <f>IF('Часть 2'!Q32="","",'Часть 2'!Q32)</f>
        <v/>
      </c>
      <c r="AL28" s="75" t="str">
        <f>IF('Часть 2'!R32="","",'Часть 2'!R32)</f>
        <v/>
      </c>
      <c r="AM28" s="75" t="str">
        <f>IF('Часть 2'!S32="","",'Часть 2'!S32)</f>
        <v/>
      </c>
      <c r="AN28" s="75" t="str">
        <f>IF('Часть 2'!T32="","",'Часть 2'!T32)</f>
        <v/>
      </c>
      <c r="AO28" s="75" t="str">
        <f>IF('Часть 2'!U32="","",'Часть 2'!U32)</f>
        <v/>
      </c>
      <c r="AP28" s="75" t="str">
        <f>IF('Часть 2'!V32="","",'Часть 2'!V32)</f>
        <v/>
      </c>
      <c r="AQ28" s="231" t="str">
        <f>IF('Часть 2'!W32="","",'Часть 2'!W32)</f>
        <v/>
      </c>
      <c r="AR28" s="233" t="str">
        <f t="shared" si="1"/>
        <v/>
      </c>
      <c r="AS28" s="75" t="str">
        <f>IF(A28=1,Otchet!AS27,"")</f>
        <v/>
      </c>
      <c r="AT28" s="244" t="str">
        <f>IF(A28=1,Otchet!AT27,"")</f>
        <v/>
      </c>
      <c r="AU28" s="233" t="str">
        <f>IF(A28=1,Otchet!DJ27,"")</f>
        <v/>
      </c>
      <c r="AV28" s="75" t="str">
        <f>IF(A28=1,Otchet!DM27,"")</f>
        <v/>
      </c>
      <c r="AW28" s="75" t="str">
        <f>IF(A28=1,Otchet!DP27,"")</f>
        <v/>
      </c>
      <c r="AX28" s="244" t="str">
        <f>IF(A28=1,Otchet!DV27,"")</f>
        <v/>
      </c>
      <c r="AY28" s="244" t="str">
        <f>IF(A28=1,Otchet!DT27,"")</f>
        <v/>
      </c>
      <c r="AZ28" s="233" t="str">
        <f>IF(A28=1,Otchet!DK27,"")</f>
        <v/>
      </c>
      <c r="BA28" s="224" t="str">
        <f>IF(A28=1,Otchet!DN27,"")</f>
        <v/>
      </c>
      <c r="BB28" s="75" t="str">
        <f>IF(A28=1,Otchet!DQ27,"")</f>
        <v/>
      </c>
      <c r="BC28" s="244" t="str">
        <f>IF(A28=1,Otchet!DW27,"")</f>
        <v/>
      </c>
      <c r="BD28" s="244" t="str">
        <f>IF(A28=1,Otchet!DU27,"")</f>
        <v/>
      </c>
      <c r="BE28" s="233" t="str">
        <f>IF(A28=1,Otchet!DL27,"")</f>
        <v/>
      </c>
      <c r="BF28" s="244" t="str">
        <f>IF(A28=1,Otchet!DX27,"")</f>
        <v/>
      </c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s="236" customFormat="1" x14ac:dyDescent="0.2">
      <c r="A29" s="21">
        <f t="shared" si="0"/>
        <v>0</v>
      </c>
      <c r="B29" s="72">
        <v>25</v>
      </c>
      <c r="C29" s="27" t="str">
        <f>IF(ISBLANK(Список!B30),"",IF(Список!K30=0,"------",Список!B30))</f>
        <v/>
      </c>
      <c r="D29" s="75" t="str">
        <f>Otchet!D28</f>
        <v/>
      </c>
      <c r="E29" s="75" t="str">
        <f>Otchet!E28</f>
        <v/>
      </c>
      <c r="F29" s="75" t="str">
        <f>Otchet!F28</f>
        <v/>
      </c>
      <c r="G29" s="75" t="str">
        <f>Otchet!G28</f>
        <v/>
      </c>
      <c r="H29" s="75" t="str">
        <f>Otchet!H28</f>
        <v/>
      </c>
      <c r="I29" s="75" t="str">
        <f>Otchet!I28</f>
        <v/>
      </c>
      <c r="J29" s="75" t="str">
        <f>Otchet!J28</f>
        <v/>
      </c>
      <c r="K29" s="75" t="str">
        <f>Otchet!K28</f>
        <v/>
      </c>
      <c r="L29" s="75" t="str">
        <f>Otchet!L28</f>
        <v/>
      </c>
      <c r="M29" s="75" t="str">
        <f>Otchet!M28</f>
        <v/>
      </c>
      <c r="N29" s="75" t="str">
        <f>Otchet!N28</f>
        <v/>
      </c>
      <c r="O29" s="75" t="str">
        <f>Otchet!O28</f>
        <v/>
      </c>
      <c r="P29" s="75" t="str">
        <f>Otchet!P28</f>
        <v/>
      </c>
      <c r="Q29" s="75" t="str">
        <f>Otchet!Q28</f>
        <v/>
      </c>
      <c r="R29" s="75" t="str">
        <f>Otchet!R28</f>
        <v/>
      </c>
      <c r="S29" s="75" t="str">
        <f>Otchet!S28</f>
        <v/>
      </c>
      <c r="T29" s="75" t="str">
        <f>Otchet!T28</f>
        <v/>
      </c>
      <c r="U29" s="75" t="str">
        <f>Otchet!U28</f>
        <v/>
      </c>
      <c r="V29" s="75" t="str">
        <f>Otchet!V28</f>
        <v/>
      </c>
      <c r="W29" s="75" t="str">
        <f>Otchet!W28</f>
        <v/>
      </c>
      <c r="X29" s="75" t="str">
        <f>IF('Часть 2'!D33="","",'Часть 2'!D33)</f>
        <v/>
      </c>
      <c r="Y29" s="75" t="str">
        <f>IF('Часть 2'!E33="","",'Часть 2'!E33)</f>
        <v/>
      </c>
      <c r="Z29" s="75" t="str">
        <f>IF('Часть 2'!F33="","",'Часть 2'!F33)</f>
        <v/>
      </c>
      <c r="AA29" s="75" t="str">
        <f>IF('Часть 2'!G33="","",'Часть 2'!G33)</f>
        <v/>
      </c>
      <c r="AB29" s="75" t="str">
        <f>IF('Часть 2'!H33="","",'Часть 2'!H33)</f>
        <v/>
      </c>
      <c r="AC29" s="75" t="str">
        <f>IF('Часть 2'!I33="","",'Часть 2'!I33)</f>
        <v/>
      </c>
      <c r="AD29" s="75" t="str">
        <f>IF('Часть 2'!J33="","",'Часть 2'!J33)</f>
        <v/>
      </c>
      <c r="AE29" s="75" t="str">
        <f>IF('Часть 2'!K33="","",'Часть 2'!K33)</f>
        <v/>
      </c>
      <c r="AF29" s="75" t="str">
        <f>IF('Часть 2'!L33="","",'Часть 2'!L33)</f>
        <v/>
      </c>
      <c r="AG29" s="75" t="str">
        <f>IF('Часть 2'!M33="","",'Часть 2'!M33)</f>
        <v/>
      </c>
      <c r="AH29" s="75" t="str">
        <f>IF('Часть 2'!N33="","",'Часть 2'!N33)</f>
        <v/>
      </c>
      <c r="AI29" s="75" t="str">
        <f>IF('Часть 2'!O33="","",'Часть 2'!O33)</f>
        <v/>
      </c>
      <c r="AJ29" s="75" t="str">
        <f>IF('Часть 2'!P33="","",'Часть 2'!P33)</f>
        <v/>
      </c>
      <c r="AK29" s="75" t="str">
        <f>IF('Часть 2'!Q33="","",'Часть 2'!Q33)</f>
        <v/>
      </c>
      <c r="AL29" s="75" t="str">
        <f>IF('Часть 2'!R33="","",'Часть 2'!R33)</f>
        <v/>
      </c>
      <c r="AM29" s="75" t="str">
        <f>IF('Часть 2'!S33="","",'Часть 2'!S33)</f>
        <v/>
      </c>
      <c r="AN29" s="75" t="str">
        <f>IF('Часть 2'!T33="","",'Часть 2'!T33)</f>
        <v/>
      </c>
      <c r="AO29" s="75" t="str">
        <f>IF('Часть 2'!U33="","",'Часть 2'!U33)</f>
        <v/>
      </c>
      <c r="AP29" s="75" t="str">
        <f>IF('Часть 2'!V33="","",'Часть 2'!V33)</f>
        <v/>
      </c>
      <c r="AQ29" s="231" t="str">
        <f>IF('Часть 2'!W33="","",'Часть 2'!W33)</f>
        <v/>
      </c>
      <c r="AR29" s="233" t="str">
        <f t="shared" si="1"/>
        <v/>
      </c>
      <c r="AS29" s="75" t="str">
        <f>IF(A29=1,Otchet!AS28,"")</f>
        <v/>
      </c>
      <c r="AT29" s="244" t="str">
        <f>IF(A29=1,Otchet!AT28,"")</f>
        <v/>
      </c>
      <c r="AU29" s="233" t="str">
        <f>IF(A29=1,Otchet!DJ28,"")</f>
        <v/>
      </c>
      <c r="AV29" s="75" t="str">
        <f>IF(A29=1,Otchet!DM28,"")</f>
        <v/>
      </c>
      <c r="AW29" s="75" t="str">
        <f>IF(A29=1,Otchet!DP28,"")</f>
        <v/>
      </c>
      <c r="AX29" s="244" t="str">
        <f>IF(A29=1,Otchet!DV28,"")</f>
        <v/>
      </c>
      <c r="AY29" s="244" t="str">
        <f>IF(A29=1,Otchet!DT28,"")</f>
        <v/>
      </c>
      <c r="AZ29" s="233" t="str">
        <f>IF(A29=1,Otchet!DK28,"")</f>
        <v/>
      </c>
      <c r="BA29" s="224" t="str">
        <f>IF(A29=1,Otchet!DN28,"")</f>
        <v/>
      </c>
      <c r="BB29" s="75" t="str">
        <f>IF(A29=1,Otchet!DQ28,"")</f>
        <v/>
      </c>
      <c r="BC29" s="244" t="str">
        <f>IF(A29=1,Otchet!DW28,"")</f>
        <v/>
      </c>
      <c r="BD29" s="244" t="str">
        <f>IF(A29=1,Otchet!DU28,"")</f>
        <v/>
      </c>
      <c r="BE29" s="233" t="str">
        <f>IF(A29=1,Otchet!DL28,"")</f>
        <v/>
      </c>
      <c r="BF29" s="244" t="str">
        <f>IF(A29=1,Otchet!DX28,"")</f>
        <v/>
      </c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s="236" customFormat="1" x14ac:dyDescent="0.2">
      <c r="A30" s="21">
        <f t="shared" si="0"/>
        <v>0</v>
      </c>
      <c r="B30" s="72">
        <v>26</v>
      </c>
      <c r="C30" s="27" t="str">
        <f>IF(ISBLANK(Список!B31),"",IF(Список!K31=0,"------",Список!B31))</f>
        <v/>
      </c>
      <c r="D30" s="75" t="str">
        <f>Otchet!D29</f>
        <v/>
      </c>
      <c r="E30" s="75" t="str">
        <f>Otchet!E29</f>
        <v/>
      </c>
      <c r="F30" s="75" t="str">
        <f>Otchet!F29</f>
        <v/>
      </c>
      <c r="G30" s="75" t="str">
        <f>Otchet!G29</f>
        <v/>
      </c>
      <c r="H30" s="75" t="str">
        <f>Otchet!H29</f>
        <v/>
      </c>
      <c r="I30" s="75" t="str">
        <f>Otchet!I29</f>
        <v/>
      </c>
      <c r="J30" s="75" t="str">
        <f>Otchet!J29</f>
        <v/>
      </c>
      <c r="K30" s="75" t="str">
        <f>Otchet!K29</f>
        <v/>
      </c>
      <c r="L30" s="75" t="str">
        <f>Otchet!L29</f>
        <v/>
      </c>
      <c r="M30" s="75" t="str">
        <f>Otchet!M29</f>
        <v/>
      </c>
      <c r="N30" s="75" t="str">
        <f>Otchet!N29</f>
        <v/>
      </c>
      <c r="O30" s="75" t="str">
        <f>Otchet!O29</f>
        <v/>
      </c>
      <c r="P30" s="75" t="str">
        <f>Otchet!P29</f>
        <v/>
      </c>
      <c r="Q30" s="75" t="str">
        <f>Otchet!Q29</f>
        <v/>
      </c>
      <c r="R30" s="75" t="str">
        <f>Otchet!R29</f>
        <v/>
      </c>
      <c r="S30" s="75" t="str">
        <f>Otchet!S29</f>
        <v/>
      </c>
      <c r="T30" s="75" t="str">
        <f>Otchet!T29</f>
        <v/>
      </c>
      <c r="U30" s="75" t="str">
        <f>Otchet!U29</f>
        <v/>
      </c>
      <c r="V30" s="75" t="str">
        <f>Otchet!V29</f>
        <v/>
      </c>
      <c r="W30" s="75" t="str">
        <f>Otchet!W29</f>
        <v/>
      </c>
      <c r="X30" s="75" t="str">
        <f>IF('Часть 2'!D34="","",'Часть 2'!D34)</f>
        <v/>
      </c>
      <c r="Y30" s="75" t="str">
        <f>IF('Часть 2'!E34="","",'Часть 2'!E34)</f>
        <v/>
      </c>
      <c r="Z30" s="75" t="str">
        <f>IF('Часть 2'!F34="","",'Часть 2'!F34)</f>
        <v/>
      </c>
      <c r="AA30" s="75" t="str">
        <f>IF('Часть 2'!G34="","",'Часть 2'!G34)</f>
        <v/>
      </c>
      <c r="AB30" s="75" t="str">
        <f>IF('Часть 2'!H34="","",'Часть 2'!H34)</f>
        <v/>
      </c>
      <c r="AC30" s="75" t="str">
        <f>IF('Часть 2'!I34="","",'Часть 2'!I34)</f>
        <v/>
      </c>
      <c r="AD30" s="75" t="str">
        <f>IF('Часть 2'!J34="","",'Часть 2'!J34)</f>
        <v/>
      </c>
      <c r="AE30" s="75" t="str">
        <f>IF('Часть 2'!K34="","",'Часть 2'!K34)</f>
        <v/>
      </c>
      <c r="AF30" s="75" t="str">
        <f>IF('Часть 2'!L34="","",'Часть 2'!L34)</f>
        <v/>
      </c>
      <c r="AG30" s="75" t="str">
        <f>IF('Часть 2'!M34="","",'Часть 2'!M34)</f>
        <v/>
      </c>
      <c r="AH30" s="75" t="str">
        <f>IF('Часть 2'!N34="","",'Часть 2'!N34)</f>
        <v/>
      </c>
      <c r="AI30" s="75" t="str">
        <f>IF('Часть 2'!O34="","",'Часть 2'!O34)</f>
        <v/>
      </c>
      <c r="AJ30" s="75" t="str">
        <f>IF('Часть 2'!P34="","",'Часть 2'!P34)</f>
        <v/>
      </c>
      <c r="AK30" s="75" t="str">
        <f>IF('Часть 2'!Q34="","",'Часть 2'!Q34)</f>
        <v/>
      </c>
      <c r="AL30" s="75" t="str">
        <f>IF('Часть 2'!R34="","",'Часть 2'!R34)</f>
        <v/>
      </c>
      <c r="AM30" s="75" t="str">
        <f>IF('Часть 2'!S34="","",'Часть 2'!S34)</f>
        <v/>
      </c>
      <c r="AN30" s="75" t="str">
        <f>IF('Часть 2'!T34="","",'Часть 2'!T34)</f>
        <v/>
      </c>
      <c r="AO30" s="75" t="str">
        <f>IF('Часть 2'!U34="","",'Часть 2'!U34)</f>
        <v/>
      </c>
      <c r="AP30" s="75" t="str">
        <f>IF('Часть 2'!V34="","",'Часть 2'!V34)</f>
        <v/>
      </c>
      <c r="AQ30" s="231" t="str">
        <f>IF('Часть 2'!W34="","",'Часть 2'!W34)</f>
        <v/>
      </c>
      <c r="AR30" s="233" t="str">
        <f t="shared" si="1"/>
        <v/>
      </c>
      <c r="AS30" s="75" t="str">
        <f>IF(A30=1,Otchet!AS29,"")</f>
        <v/>
      </c>
      <c r="AT30" s="244" t="str">
        <f>IF(A30=1,Otchet!AT29,"")</f>
        <v/>
      </c>
      <c r="AU30" s="233" t="str">
        <f>IF(A30=1,Otchet!DJ29,"")</f>
        <v/>
      </c>
      <c r="AV30" s="75" t="str">
        <f>IF(A30=1,Otchet!DM29,"")</f>
        <v/>
      </c>
      <c r="AW30" s="75" t="str">
        <f>IF(A30=1,Otchet!DP29,"")</f>
        <v/>
      </c>
      <c r="AX30" s="244" t="str">
        <f>IF(A30=1,Otchet!DV29,"")</f>
        <v/>
      </c>
      <c r="AY30" s="244" t="str">
        <f>IF(A30=1,Otchet!DT29,"")</f>
        <v/>
      </c>
      <c r="AZ30" s="233" t="str">
        <f>IF(A30=1,Otchet!DK29,"")</f>
        <v/>
      </c>
      <c r="BA30" s="224" t="str">
        <f>IF(A30=1,Otchet!DN29,"")</f>
        <v/>
      </c>
      <c r="BB30" s="75" t="str">
        <f>IF(A30=1,Otchet!DQ29,"")</f>
        <v/>
      </c>
      <c r="BC30" s="244" t="str">
        <f>IF(A30=1,Otchet!DW29,"")</f>
        <v/>
      </c>
      <c r="BD30" s="244" t="str">
        <f>IF(A30=1,Otchet!DU29,"")</f>
        <v/>
      </c>
      <c r="BE30" s="233" t="str">
        <f>IF(A30=1,Otchet!DL29,"")</f>
        <v/>
      </c>
      <c r="BF30" s="244" t="str">
        <f>IF(A30=1,Otchet!DX29,"")</f>
        <v/>
      </c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s="236" customFormat="1" x14ac:dyDescent="0.2">
      <c r="A31" s="21">
        <f t="shared" si="0"/>
        <v>0</v>
      </c>
      <c r="B31" s="72">
        <v>27</v>
      </c>
      <c r="C31" s="27" t="str">
        <f>IF(ISBLANK(Список!B32),"",IF(Список!K32=0,"------",Список!B32))</f>
        <v/>
      </c>
      <c r="D31" s="75" t="str">
        <f>Otchet!D30</f>
        <v/>
      </c>
      <c r="E31" s="75" t="str">
        <f>Otchet!E30</f>
        <v/>
      </c>
      <c r="F31" s="75" t="str">
        <f>Otchet!F30</f>
        <v/>
      </c>
      <c r="G31" s="75" t="str">
        <f>Otchet!G30</f>
        <v/>
      </c>
      <c r="H31" s="75" t="str">
        <f>Otchet!H30</f>
        <v/>
      </c>
      <c r="I31" s="75" t="str">
        <f>Otchet!I30</f>
        <v/>
      </c>
      <c r="J31" s="75" t="str">
        <f>Otchet!J30</f>
        <v/>
      </c>
      <c r="K31" s="75" t="str">
        <f>Otchet!K30</f>
        <v/>
      </c>
      <c r="L31" s="75" t="str">
        <f>Otchet!L30</f>
        <v/>
      </c>
      <c r="M31" s="75" t="str">
        <f>Otchet!M30</f>
        <v/>
      </c>
      <c r="N31" s="75" t="str">
        <f>Otchet!N30</f>
        <v/>
      </c>
      <c r="O31" s="75" t="str">
        <f>Otchet!O30</f>
        <v/>
      </c>
      <c r="P31" s="75" t="str">
        <f>Otchet!P30</f>
        <v/>
      </c>
      <c r="Q31" s="75" t="str">
        <f>Otchet!Q30</f>
        <v/>
      </c>
      <c r="R31" s="75" t="str">
        <f>Otchet!R30</f>
        <v/>
      </c>
      <c r="S31" s="75" t="str">
        <f>Otchet!S30</f>
        <v/>
      </c>
      <c r="T31" s="75" t="str">
        <f>Otchet!T30</f>
        <v/>
      </c>
      <c r="U31" s="75" t="str">
        <f>Otchet!U30</f>
        <v/>
      </c>
      <c r="V31" s="75" t="str">
        <f>Otchet!V30</f>
        <v/>
      </c>
      <c r="W31" s="75" t="str">
        <f>Otchet!W30</f>
        <v/>
      </c>
      <c r="X31" s="75" t="str">
        <f>IF('Часть 2'!D35="","",'Часть 2'!D35)</f>
        <v/>
      </c>
      <c r="Y31" s="75" t="str">
        <f>IF('Часть 2'!E35="","",'Часть 2'!E35)</f>
        <v/>
      </c>
      <c r="Z31" s="75" t="str">
        <f>IF('Часть 2'!F35="","",'Часть 2'!F35)</f>
        <v/>
      </c>
      <c r="AA31" s="75" t="str">
        <f>IF('Часть 2'!G35="","",'Часть 2'!G35)</f>
        <v/>
      </c>
      <c r="AB31" s="75" t="str">
        <f>IF('Часть 2'!H35="","",'Часть 2'!H35)</f>
        <v/>
      </c>
      <c r="AC31" s="75" t="str">
        <f>IF('Часть 2'!I35="","",'Часть 2'!I35)</f>
        <v/>
      </c>
      <c r="AD31" s="75" t="str">
        <f>IF('Часть 2'!J35="","",'Часть 2'!J35)</f>
        <v/>
      </c>
      <c r="AE31" s="75" t="str">
        <f>IF('Часть 2'!K35="","",'Часть 2'!K35)</f>
        <v/>
      </c>
      <c r="AF31" s="75" t="str">
        <f>IF('Часть 2'!L35="","",'Часть 2'!L35)</f>
        <v/>
      </c>
      <c r="AG31" s="75" t="str">
        <f>IF('Часть 2'!M35="","",'Часть 2'!M35)</f>
        <v/>
      </c>
      <c r="AH31" s="75" t="str">
        <f>IF('Часть 2'!N35="","",'Часть 2'!N35)</f>
        <v/>
      </c>
      <c r="AI31" s="75" t="str">
        <f>IF('Часть 2'!O35="","",'Часть 2'!O35)</f>
        <v/>
      </c>
      <c r="AJ31" s="75" t="str">
        <f>IF('Часть 2'!P35="","",'Часть 2'!P35)</f>
        <v/>
      </c>
      <c r="AK31" s="75" t="str">
        <f>IF('Часть 2'!Q35="","",'Часть 2'!Q35)</f>
        <v/>
      </c>
      <c r="AL31" s="75" t="str">
        <f>IF('Часть 2'!R35="","",'Часть 2'!R35)</f>
        <v/>
      </c>
      <c r="AM31" s="75" t="str">
        <f>IF('Часть 2'!S35="","",'Часть 2'!S35)</f>
        <v/>
      </c>
      <c r="AN31" s="75" t="str">
        <f>IF('Часть 2'!T35="","",'Часть 2'!T35)</f>
        <v/>
      </c>
      <c r="AO31" s="75" t="str">
        <f>IF('Часть 2'!U35="","",'Часть 2'!U35)</f>
        <v/>
      </c>
      <c r="AP31" s="75" t="str">
        <f>IF('Часть 2'!V35="","",'Часть 2'!V35)</f>
        <v/>
      </c>
      <c r="AQ31" s="231" t="str">
        <f>IF('Часть 2'!W35="","",'Часть 2'!W35)</f>
        <v/>
      </c>
      <c r="AR31" s="233" t="str">
        <f t="shared" si="1"/>
        <v/>
      </c>
      <c r="AS31" s="75" t="str">
        <f>IF(A31=1,Otchet!AS30,"")</f>
        <v/>
      </c>
      <c r="AT31" s="244" t="str">
        <f>IF(A31=1,Otchet!AT30,"")</f>
        <v/>
      </c>
      <c r="AU31" s="233" t="str">
        <f>IF(A31=1,Otchet!DJ30,"")</f>
        <v/>
      </c>
      <c r="AV31" s="75" t="str">
        <f>IF(A31=1,Otchet!DM30,"")</f>
        <v/>
      </c>
      <c r="AW31" s="75" t="str">
        <f>IF(A31=1,Otchet!DP30,"")</f>
        <v/>
      </c>
      <c r="AX31" s="244" t="str">
        <f>IF(A31=1,Otchet!DV30,"")</f>
        <v/>
      </c>
      <c r="AY31" s="244" t="str">
        <f>IF(A31=1,Otchet!DT30,"")</f>
        <v/>
      </c>
      <c r="AZ31" s="233" t="str">
        <f>IF(A31=1,Otchet!DK30,"")</f>
        <v/>
      </c>
      <c r="BA31" s="224" t="str">
        <f>IF(A31=1,Otchet!DN30,"")</f>
        <v/>
      </c>
      <c r="BB31" s="75" t="str">
        <f>IF(A31=1,Otchet!DQ30,"")</f>
        <v/>
      </c>
      <c r="BC31" s="244" t="str">
        <f>IF(A31=1,Otchet!DW30,"")</f>
        <v/>
      </c>
      <c r="BD31" s="244" t="str">
        <f>IF(A31=1,Otchet!DU30,"")</f>
        <v/>
      </c>
      <c r="BE31" s="233" t="str">
        <f>IF(A31=1,Otchet!DL30,"")</f>
        <v/>
      </c>
      <c r="BF31" s="244" t="str">
        <f>IF(A31=1,Otchet!DX30,"")</f>
        <v/>
      </c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s="236" customFormat="1" x14ac:dyDescent="0.2">
      <c r="A32" s="21">
        <f t="shared" si="0"/>
        <v>0</v>
      </c>
      <c r="B32" s="72">
        <v>28</v>
      </c>
      <c r="C32" s="27" t="str">
        <f>IF(ISBLANK(Список!B33),"",IF(Список!K33=0,"------",Список!B33))</f>
        <v/>
      </c>
      <c r="D32" s="75" t="str">
        <f>Otchet!D31</f>
        <v/>
      </c>
      <c r="E32" s="75" t="str">
        <f>Otchet!E31</f>
        <v/>
      </c>
      <c r="F32" s="75" t="str">
        <f>Otchet!F31</f>
        <v/>
      </c>
      <c r="G32" s="75" t="str">
        <f>Otchet!G31</f>
        <v/>
      </c>
      <c r="H32" s="75" t="str">
        <f>Otchet!H31</f>
        <v/>
      </c>
      <c r="I32" s="75" t="str">
        <f>Otchet!I31</f>
        <v/>
      </c>
      <c r="J32" s="75" t="str">
        <f>Otchet!J31</f>
        <v/>
      </c>
      <c r="K32" s="75" t="str">
        <f>Otchet!K31</f>
        <v/>
      </c>
      <c r="L32" s="75" t="str">
        <f>Otchet!L31</f>
        <v/>
      </c>
      <c r="M32" s="75" t="str">
        <f>Otchet!M31</f>
        <v/>
      </c>
      <c r="N32" s="75" t="str">
        <f>Otchet!N31</f>
        <v/>
      </c>
      <c r="O32" s="75" t="str">
        <f>Otchet!O31</f>
        <v/>
      </c>
      <c r="P32" s="75" t="str">
        <f>Otchet!P31</f>
        <v/>
      </c>
      <c r="Q32" s="75" t="str">
        <f>Otchet!Q31</f>
        <v/>
      </c>
      <c r="R32" s="75" t="str">
        <f>Otchet!R31</f>
        <v/>
      </c>
      <c r="S32" s="75" t="str">
        <f>Otchet!S31</f>
        <v/>
      </c>
      <c r="T32" s="75" t="str">
        <f>Otchet!T31</f>
        <v/>
      </c>
      <c r="U32" s="75" t="str">
        <f>Otchet!U31</f>
        <v/>
      </c>
      <c r="V32" s="75" t="str">
        <f>Otchet!V31</f>
        <v/>
      </c>
      <c r="W32" s="75" t="str">
        <f>Otchet!W31</f>
        <v/>
      </c>
      <c r="X32" s="75" t="str">
        <f>IF('Часть 2'!D36="","",'Часть 2'!D36)</f>
        <v/>
      </c>
      <c r="Y32" s="75" t="str">
        <f>IF('Часть 2'!E36="","",'Часть 2'!E36)</f>
        <v/>
      </c>
      <c r="Z32" s="75" t="str">
        <f>IF('Часть 2'!F36="","",'Часть 2'!F36)</f>
        <v/>
      </c>
      <c r="AA32" s="75" t="str">
        <f>IF('Часть 2'!G36="","",'Часть 2'!G36)</f>
        <v/>
      </c>
      <c r="AB32" s="75" t="str">
        <f>IF('Часть 2'!H36="","",'Часть 2'!H36)</f>
        <v/>
      </c>
      <c r="AC32" s="75" t="str">
        <f>IF('Часть 2'!I36="","",'Часть 2'!I36)</f>
        <v/>
      </c>
      <c r="AD32" s="75" t="str">
        <f>IF('Часть 2'!J36="","",'Часть 2'!J36)</f>
        <v/>
      </c>
      <c r="AE32" s="75" t="str">
        <f>IF('Часть 2'!K36="","",'Часть 2'!K36)</f>
        <v/>
      </c>
      <c r="AF32" s="75" t="str">
        <f>IF('Часть 2'!L36="","",'Часть 2'!L36)</f>
        <v/>
      </c>
      <c r="AG32" s="75" t="str">
        <f>IF('Часть 2'!M36="","",'Часть 2'!M36)</f>
        <v/>
      </c>
      <c r="AH32" s="75" t="str">
        <f>IF('Часть 2'!N36="","",'Часть 2'!N36)</f>
        <v/>
      </c>
      <c r="AI32" s="75" t="str">
        <f>IF('Часть 2'!O36="","",'Часть 2'!O36)</f>
        <v/>
      </c>
      <c r="AJ32" s="75" t="str">
        <f>IF('Часть 2'!P36="","",'Часть 2'!P36)</f>
        <v/>
      </c>
      <c r="AK32" s="75" t="str">
        <f>IF('Часть 2'!Q36="","",'Часть 2'!Q36)</f>
        <v/>
      </c>
      <c r="AL32" s="75" t="str">
        <f>IF('Часть 2'!R36="","",'Часть 2'!R36)</f>
        <v/>
      </c>
      <c r="AM32" s="75" t="str">
        <f>IF('Часть 2'!S36="","",'Часть 2'!S36)</f>
        <v/>
      </c>
      <c r="AN32" s="75" t="str">
        <f>IF('Часть 2'!T36="","",'Часть 2'!T36)</f>
        <v/>
      </c>
      <c r="AO32" s="75" t="str">
        <f>IF('Часть 2'!U36="","",'Часть 2'!U36)</f>
        <v/>
      </c>
      <c r="AP32" s="75" t="str">
        <f>IF('Часть 2'!V36="","",'Часть 2'!V36)</f>
        <v/>
      </c>
      <c r="AQ32" s="231" t="str">
        <f>IF('Часть 2'!W36="","",'Часть 2'!W36)</f>
        <v/>
      </c>
      <c r="AR32" s="233" t="str">
        <f t="shared" si="1"/>
        <v/>
      </c>
      <c r="AS32" s="75" t="str">
        <f>IF(A32=1,Otchet!AS31,"")</f>
        <v/>
      </c>
      <c r="AT32" s="244" t="str">
        <f>IF(A32=1,Otchet!AT31,"")</f>
        <v/>
      </c>
      <c r="AU32" s="233" t="str">
        <f>IF(A32=1,Otchet!DJ31,"")</f>
        <v/>
      </c>
      <c r="AV32" s="75" t="str">
        <f>IF(A32=1,Otchet!DM31,"")</f>
        <v/>
      </c>
      <c r="AW32" s="75" t="str">
        <f>IF(A32=1,Otchet!DP31,"")</f>
        <v/>
      </c>
      <c r="AX32" s="244" t="str">
        <f>IF(A32=1,Otchet!DV31,"")</f>
        <v/>
      </c>
      <c r="AY32" s="244" t="str">
        <f>IF(A32=1,Otchet!DT31,"")</f>
        <v/>
      </c>
      <c r="AZ32" s="233" t="str">
        <f>IF(A32=1,Otchet!DK31,"")</f>
        <v/>
      </c>
      <c r="BA32" s="224" t="str">
        <f>IF(A32=1,Otchet!DN31,"")</f>
        <v/>
      </c>
      <c r="BB32" s="75" t="str">
        <f>IF(A32=1,Otchet!DQ31,"")</f>
        <v/>
      </c>
      <c r="BC32" s="244" t="str">
        <f>IF(A32=1,Otchet!DW31,"")</f>
        <v/>
      </c>
      <c r="BD32" s="244" t="str">
        <f>IF(A32=1,Otchet!DU31,"")</f>
        <v/>
      </c>
      <c r="BE32" s="233" t="str">
        <f>IF(A32=1,Otchet!DL31,"")</f>
        <v/>
      </c>
      <c r="BF32" s="244" t="str">
        <f>IF(A32=1,Otchet!DX31,"")</f>
        <v/>
      </c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59" s="93" customFormat="1" x14ac:dyDescent="0.2">
      <c r="A33" s="21">
        <f t="shared" si="0"/>
        <v>0</v>
      </c>
      <c r="B33" s="72">
        <v>29</v>
      </c>
      <c r="C33" s="27" t="str">
        <f>IF(ISBLANK(Список!B34),"",IF(Список!K34=0,"------",Список!B34))</f>
        <v/>
      </c>
      <c r="D33" s="75" t="str">
        <f>Otchet!D32</f>
        <v/>
      </c>
      <c r="E33" s="75" t="str">
        <f>Otchet!E32</f>
        <v/>
      </c>
      <c r="F33" s="75" t="str">
        <f>Otchet!F32</f>
        <v/>
      </c>
      <c r="G33" s="75" t="str">
        <f>Otchet!G32</f>
        <v/>
      </c>
      <c r="H33" s="75" t="str">
        <f>Otchet!H32</f>
        <v/>
      </c>
      <c r="I33" s="75" t="str">
        <f>Otchet!I32</f>
        <v/>
      </c>
      <c r="J33" s="75" t="str">
        <f>Otchet!J32</f>
        <v/>
      </c>
      <c r="K33" s="75" t="str">
        <f>Otchet!K32</f>
        <v/>
      </c>
      <c r="L33" s="75" t="str">
        <f>Otchet!L32</f>
        <v/>
      </c>
      <c r="M33" s="75" t="str">
        <f>Otchet!M32</f>
        <v/>
      </c>
      <c r="N33" s="75" t="str">
        <f>Otchet!N32</f>
        <v/>
      </c>
      <c r="O33" s="75" t="str">
        <f>Otchet!O32</f>
        <v/>
      </c>
      <c r="P33" s="75" t="str">
        <f>Otchet!P32</f>
        <v/>
      </c>
      <c r="Q33" s="75" t="str">
        <f>Otchet!Q32</f>
        <v/>
      </c>
      <c r="R33" s="75" t="str">
        <f>Otchet!R32</f>
        <v/>
      </c>
      <c r="S33" s="75" t="str">
        <f>Otchet!S32</f>
        <v/>
      </c>
      <c r="T33" s="75" t="str">
        <f>Otchet!T32</f>
        <v/>
      </c>
      <c r="U33" s="75" t="str">
        <f>Otchet!U32</f>
        <v/>
      </c>
      <c r="V33" s="75" t="str">
        <f>Otchet!V32</f>
        <v/>
      </c>
      <c r="W33" s="75" t="str">
        <f>Otchet!W32</f>
        <v/>
      </c>
      <c r="X33" s="75" t="str">
        <f>IF('Часть 2'!D37="","",'Часть 2'!D37)</f>
        <v/>
      </c>
      <c r="Y33" s="75" t="str">
        <f>IF('Часть 2'!E37="","",'Часть 2'!E37)</f>
        <v/>
      </c>
      <c r="Z33" s="75" t="str">
        <f>IF('Часть 2'!F37="","",'Часть 2'!F37)</f>
        <v/>
      </c>
      <c r="AA33" s="75" t="str">
        <f>IF('Часть 2'!G37="","",'Часть 2'!G37)</f>
        <v/>
      </c>
      <c r="AB33" s="75" t="str">
        <f>IF('Часть 2'!H37="","",'Часть 2'!H37)</f>
        <v/>
      </c>
      <c r="AC33" s="75" t="str">
        <f>IF('Часть 2'!I37="","",'Часть 2'!I37)</f>
        <v/>
      </c>
      <c r="AD33" s="75" t="str">
        <f>IF('Часть 2'!J37="","",'Часть 2'!J37)</f>
        <v/>
      </c>
      <c r="AE33" s="75" t="str">
        <f>IF('Часть 2'!K37="","",'Часть 2'!K37)</f>
        <v/>
      </c>
      <c r="AF33" s="75" t="str">
        <f>IF('Часть 2'!L37="","",'Часть 2'!L37)</f>
        <v/>
      </c>
      <c r="AG33" s="75" t="str">
        <f>IF('Часть 2'!M37="","",'Часть 2'!M37)</f>
        <v/>
      </c>
      <c r="AH33" s="75" t="str">
        <f>IF('Часть 2'!N37="","",'Часть 2'!N37)</f>
        <v/>
      </c>
      <c r="AI33" s="75" t="str">
        <f>IF('Часть 2'!O37="","",'Часть 2'!O37)</f>
        <v/>
      </c>
      <c r="AJ33" s="75" t="str">
        <f>IF('Часть 2'!P37="","",'Часть 2'!P37)</f>
        <v/>
      </c>
      <c r="AK33" s="75" t="str">
        <f>IF('Часть 2'!Q37="","",'Часть 2'!Q37)</f>
        <v/>
      </c>
      <c r="AL33" s="75" t="str">
        <f>IF('Часть 2'!R37="","",'Часть 2'!R37)</f>
        <v/>
      </c>
      <c r="AM33" s="75" t="str">
        <f>IF('Часть 2'!S37="","",'Часть 2'!S37)</f>
        <v/>
      </c>
      <c r="AN33" s="75" t="str">
        <f>IF('Часть 2'!T37="","",'Часть 2'!T37)</f>
        <v/>
      </c>
      <c r="AO33" s="75" t="str">
        <f>IF('Часть 2'!U37="","",'Часть 2'!U37)</f>
        <v/>
      </c>
      <c r="AP33" s="75" t="str">
        <f>IF('Часть 2'!V37="","",'Часть 2'!V37)</f>
        <v/>
      </c>
      <c r="AQ33" s="231" t="str">
        <f>IF('Часть 2'!W37="","",'Часть 2'!W37)</f>
        <v/>
      </c>
      <c r="AR33" s="233" t="str">
        <f t="shared" si="1"/>
        <v/>
      </c>
      <c r="AS33" s="75" t="str">
        <f>IF(A33=1,Otchet!AS32,"")</f>
        <v/>
      </c>
      <c r="AT33" s="244" t="str">
        <f>IF(A33=1,Otchet!AT32,"")</f>
        <v/>
      </c>
      <c r="AU33" s="233" t="str">
        <f>IF(A33=1,Otchet!DJ32,"")</f>
        <v/>
      </c>
      <c r="AV33" s="75" t="str">
        <f>IF(A33=1,Otchet!DM32,"")</f>
        <v/>
      </c>
      <c r="AW33" s="75" t="str">
        <f>IF(A33=1,Otchet!DP32,"")</f>
        <v/>
      </c>
      <c r="AX33" s="244" t="str">
        <f>IF(A33=1,Otchet!DV32,"")</f>
        <v/>
      </c>
      <c r="AY33" s="244" t="str">
        <f>IF(A33=1,Otchet!DT32,"")</f>
        <v/>
      </c>
      <c r="AZ33" s="233" t="str">
        <f>IF(A33=1,Otchet!DK32,"")</f>
        <v/>
      </c>
      <c r="BA33" s="224" t="str">
        <f>IF(A33=1,Otchet!DN32,"")</f>
        <v/>
      </c>
      <c r="BB33" s="75" t="str">
        <f>IF(A33=1,Otchet!DQ32,"")</f>
        <v/>
      </c>
      <c r="BC33" s="244" t="str">
        <f>IF(A33=1,Otchet!DW32,"")</f>
        <v/>
      </c>
      <c r="BD33" s="244" t="str">
        <f>IF(A33=1,Otchet!DU32,"")</f>
        <v/>
      </c>
      <c r="BE33" s="233" t="str">
        <f>IF(A33=1,Otchet!DL32,"")</f>
        <v/>
      </c>
      <c r="BF33" s="244" t="str">
        <f>IF(A33=1,Otchet!DX32,"")</f>
        <v/>
      </c>
      <c r="BG33" s="236"/>
    </row>
    <row r="34" spans="1:59" s="93" customFormat="1" x14ac:dyDescent="0.2">
      <c r="A34" s="21">
        <f t="shared" si="0"/>
        <v>0</v>
      </c>
      <c r="B34" s="72">
        <v>30</v>
      </c>
      <c r="C34" s="27" t="str">
        <f>IF(ISBLANK(Список!B35),"",IF(Список!K35=0,"------",Список!B35))</f>
        <v/>
      </c>
      <c r="D34" s="75" t="str">
        <f>Otchet!D33</f>
        <v/>
      </c>
      <c r="E34" s="75" t="str">
        <f>Otchet!E33</f>
        <v/>
      </c>
      <c r="F34" s="75" t="str">
        <f>Otchet!F33</f>
        <v/>
      </c>
      <c r="G34" s="75" t="str">
        <f>Otchet!G33</f>
        <v/>
      </c>
      <c r="H34" s="75" t="str">
        <f>Otchet!H33</f>
        <v/>
      </c>
      <c r="I34" s="75" t="str">
        <f>Otchet!I33</f>
        <v/>
      </c>
      <c r="J34" s="75" t="str">
        <f>Otchet!J33</f>
        <v/>
      </c>
      <c r="K34" s="75" t="str">
        <f>Otchet!K33</f>
        <v/>
      </c>
      <c r="L34" s="75" t="str">
        <f>Otchet!L33</f>
        <v/>
      </c>
      <c r="M34" s="75" t="str">
        <f>Otchet!M33</f>
        <v/>
      </c>
      <c r="N34" s="75" t="str">
        <f>Otchet!N33</f>
        <v/>
      </c>
      <c r="O34" s="75" t="str">
        <f>Otchet!O33</f>
        <v/>
      </c>
      <c r="P34" s="75" t="str">
        <f>Otchet!P33</f>
        <v/>
      </c>
      <c r="Q34" s="75" t="str">
        <f>Otchet!Q33</f>
        <v/>
      </c>
      <c r="R34" s="75" t="str">
        <f>Otchet!R33</f>
        <v/>
      </c>
      <c r="S34" s="75" t="str">
        <f>Otchet!S33</f>
        <v/>
      </c>
      <c r="T34" s="75" t="str">
        <f>Otchet!T33</f>
        <v/>
      </c>
      <c r="U34" s="75" t="str">
        <f>Otchet!U33</f>
        <v/>
      </c>
      <c r="V34" s="75" t="str">
        <f>Otchet!V33</f>
        <v/>
      </c>
      <c r="W34" s="75" t="str">
        <f>Otchet!W33</f>
        <v/>
      </c>
      <c r="X34" s="75" t="str">
        <f>IF('Часть 2'!D38="","",'Часть 2'!D38)</f>
        <v/>
      </c>
      <c r="Y34" s="75" t="str">
        <f>IF('Часть 2'!E38="","",'Часть 2'!E38)</f>
        <v/>
      </c>
      <c r="Z34" s="75" t="str">
        <f>IF('Часть 2'!F38="","",'Часть 2'!F38)</f>
        <v/>
      </c>
      <c r="AA34" s="75" t="str">
        <f>IF('Часть 2'!G38="","",'Часть 2'!G38)</f>
        <v/>
      </c>
      <c r="AB34" s="75" t="str">
        <f>IF('Часть 2'!H38="","",'Часть 2'!H38)</f>
        <v/>
      </c>
      <c r="AC34" s="75" t="str">
        <f>IF('Часть 2'!I38="","",'Часть 2'!I38)</f>
        <v/>
      </c>
      <c r="AD34" s="75" t="str">
        <f>IF('Часть 2'!J38="","",'Часть 2'!J38)</f>
        <v/>
      </c>
      <c r="AE34" s="75" t="str">
        <f>IF('Часть 2'!K38="","",'Часть 2'!K38)</f>
        <v/>
      </c>
      <c r="AF34" s="75" t="str">
        <f>IF('Часть 2'!L38="","",'Часть 2'!L38)</f>
        <v/>
      </c>
      <c r="AG34" s="75" t="str">
        <f>IF('Часть 2'!M38="","",'Часть 2'!M38)</f>
        <v/>
      </c>
      <c r="AH34" s="75" t="str">
        <f>IF('Часть 2'!N38="","",'Часть 2'!N38)</f>
        <v/>
      </c>
      <c r="AI34" s="75" t="str">
        <f>IF('Часть 2'!O38="","",'Часть 2'!O38)</f>
        <v/>
      </c>
      <c r="AJ34" s="75" t="str">
        <f>IF('Часть 2'!P38="","",'Часть 2'!P38)</f>
        <v/>
      </c>
      <c r="AK34" s="75" t="str">
        <f>IF('Часть 2'!Q38="","",'Часть 2'!Q38)</f>
        <v/>
      </c>
      <c r="AL34" s="75" t="str">
        <f>IF('Часть 2'!R38="","",'Часть 2'!R38)</f>
        <v/>
      </c>
      <c r="AM34" s="75" t="str">
        <f>IF('Часть 2'!S38="","",'Часть 2'!S38)</f>
        <v/>
      </c>
      <c r="AN34" s="75" t="str">
        <f>IF('Часть 2'!T38="","",'Часть 2'!T38)</f>
        <v/>
      </c>
      <c r="AO34" s="75" t="str">
        <f>IF('Часть 2'!U38="","",'Часть 2'!U38)</f>
        <v/>
      </c>
      <c r="AP34" s="75" t="str">
        <f>IF('Часть 2'!V38="","",'Часть 2'!V38)</f>
        <v/>
      </c>
      <c r="AQ34" s="231" t="str">
        <f>IF('Часть 2'!W38="","",'Часть 2'!W38)</f>
        <v/>
      </c>
      <c r="AR34" s="233" t="str">
        <f t="shared" si="1"/>
        <v/>
      </c>
      <c r="AS34" s="75" t="str">
        <f>IF(A34=1,Otchet!AS33,"")</f>
        <v/>
      </c>
      <c r="AT34" s="244" t="str">
        <f>IF(A34=1,Otchet!AT33,"")</f>
        <v/>
      </c>
      <c r="AU34" s="233" t="str">
        <f>IF(A34=1,Otchet!DJ33,"")</f>
        <v/>
      </c>
      <c r="AV34" s="75" t="str">
        <f>IF(A34=1,Otchet!DM33,"")</f>
        <v/>
      </c>
      <c r="AW34" s="75" t="str">
        <f>IF(A34=1,Otchet!DP33,"")</f>
        <v/>
      </c>
      <c r="AX34" s="244" t="str">
        <f>IF(A34=1,Otchet!DV33,"")</f>
        <v/>
      </c>
      <c r="AY34" s="244" t="str">
        <f>IF(A34=1,Otchet!DT33,"")</f>
        <v/>
      </c>
      <c r="AZ34" s="233" t="str">
        <f>IF(A34=1,Otchet!DK33,"")</f>
        <v/>
      </c>
      <c r="BA34" s="224" t="str">
        <f>IF(A34=1,Otchet!DN33,"")</f>
        <v/>
      </c>
      <c r="BB34" s="75" t="str">
        <f>IF(A34=1,Otchet!DQ33,"")</f>
        <v/>
      </c>
      <c r="BC34" s="244" t="str">
        <f>IF(A34=1,Otchet!DW33,"")</f>
        <v/>
      </c>
      <c r="BD34" s="244" t="str">
        <f>IF(A34=1,Otchet!DU33,"")</f>
        <v/>
      </c>
      <c r="BE34" s="233" t="str">
        <f>IF(A34=1,Otchet!DL33,"")</f>
        <v/>
      </c>
      <c r="BF34" s="244" t="str">
        <f>IF(A34=1,Otchet!DX33,"")</f>
        <v/>
      </c>
      <c r="BG34" s="236"/>
    </row>
    <row r="35" spans="1:59" s="93" customFormat="1" x14ac:dyDescent="0.2">
      <c r="A35" s="21">
        <f t="shared" si="0"/>
        <v>0</v>
      </c>
      <c r="B35" s="72">
        <v>31</v>
      </c>
      <c r="C35" s="27" t="str">
        <f>IF(ISBLANK(Список!B36),"",IF(Список!K36=0,"------",Список!B36))</f>
        <v/>
      </c>
      <c r="D35" s="75" t="str">
        <f>Otchet!D34</f>
        <v/>
      </c>
      <c r="E35" s="75" t="str">
        <f>Otchet!E34</f>
        <v/>
      </c>
      <c r="F35" s="75" t="str">
        <f>Otchet!F34</f>
        <v/>
      </c>
      <c r="G35" s="75" t="str">
        <f>Otchet!G34</f>
        <v/>
      </c>
      <c r="H35" s="75" t="str">
        <f>Otchet!H34</f>
        <v/>
      </c>
      <c r="I35" s="75" t="str">
        <f>Otchet!I34</f>
        <v/>
      </c>
      <c r="J35" s="75" t="str">
        <f>Otchet!J34</f>
        <v/>
      </c>
      <c r="K35" s="75" t="str">
        <f>Otchet!K34</f>
        <v/>
      </c>
      <c r="L35" s="75" t="str">
        <f>Otchet!L34</f>
        <v/>
      </c>
      <c r="M35" s="75" t="str">
        <f>Otchet!M34</f>
        <v/>
      </c>
      <c r="N35" s="75" t="str">
        <f>Otchet!N34</f>
        <v/>
      </c>
      <c r="O35" s="75" t="str">
        <f>Otchet!O34</f>
        <v/>
      </c>
      <c r="P35" s="75" t="str">
        <f>Otchet!P34</f>
        <v/>
      </c>
      <c r="Q35" s="75" t="str">
        <f>Otchet!Q34</f>
        <v/>
      </c>
      <c r="R35" s="75" t="str">
        <f>Otchet!R34</f>
        <v/>
      </c>
      <c r="S35" s="75" t="str">
        <f>Otchet!S34</f>
        <v/>
      </c>
      <c r="T35" s="75" t="str">
        <f>Otchet!T34</f>
        <v/>
      </c>
      <c r="U35" s="75" t="str">
        <f>Otchet!U34</f>
        <v/>
      </c>
      <c r="V35" s="75" t="str">
        <f>Otchet!V34</f>
        <v/>
      </c>
      <c r="W35" s="75" t="str">
        <f>Otchet!W34</f>
        <v/>
      </c>
      <c r="X35" s="75" t="str">
        <f>IF('Часть 2'!D39="","",'Часть 2'!D39)</f>
        <v/>
      </c>
      <c r="Y35" s="75" t="str">
        <f>IF('Часть 2'!E39="","",'Часть 2'!E39)</f>
        <v/>
      </c>
      <c r="Z35" s="75" t="str">
        <f>IF('Часть 2'!F39="","",'Часть 2'!F39)</f>
        <v/>
      </c>
      <c r="AA35" s="75" t="str">
        <f>IF('Часть 2'!G39="","",'Часть 2'!G39)</f>
        <v/>
      </c>
      <c r="AB35" s="75" t="str">
        <f>IF('Часть 2'!H39="","",'Часть 2'!H39)</f>
        <v/>
      </c>
      <c r="AC35" s="75" t="str">
        <f>IF('Часть 2'!I39="","",'Часть 2'!I39)</f>
        <v/>
      </c>
      <c r="AD35" s="75" t="str">
        <f>IF('Часть 2'!J39="","",'Часть 2'!J39)</f>
        <v/>
      </c>
      <c r="AE35" s="75" t="str">
        <f>IF('Часть 2'!K39="","",'Часть 2'!K39)</f>
        <v/>
      </c>
      <c r="AF35" s="75" t="str">
        <f>IF('Часть 2'!L39="","",'Часть 2'!L39)</f>
        <v/>
      </c>
      <c r="AG35" s="75" t="str">
        <f>IF('Часть 2'!M39="","",'Часть 2'!M39)</f>
        <v/>
      </c>
      <c r="AH35" s="75" t="str">
        <f>IF('Часть 2'!N39="","",'Часть 2'!N39)</f>
        <v/>
      </c>
      <c r="AI35" s="75" t="str">
        <f>IF('Часть 2'!O39="","",'Часть 2'!O39)</f>
        <v/>
      </c>
      <c r="AJ35" s="75" t="str">
        <f>IF('Часть 2'!P39="","",'Часть 2'!P39)</f>
        <v/>
      </c>
      <c r="AK35" s="75" t="str">
        <f>IF('Часть 2'!Q39="","",'Часть 2'!Q39)</f>
        <v/>
      </c>
      <c r="AL35" s="75" t="str">
        <f>IF('Часть 2'!R39="","",'Часть 2'!R39)</f>
        <v/>
      </c>
      <c r="AM35" s="75" t="str">
        <f>IF('Часть 2'!S39="","",'Часть 2'!S39)</f>
        <v/>
      </c>
      <c r="AN35" s="75" t="str">
        <f>IF('Часть 2'!T39="","",'Часть 2'!T39)</f>
        <v/>
      </c>
      <c r="AO35" s="75" t="str">
        <f>IF('Часть 2'!U39="","",'Часть 2'!U39)</f>
        <v/>
      </c>
      <c r="AP35" s="75" t="str">
        <f>IF('Часть 2'!V39="","",'Часть 2'!V39)</f>
        <v/>
      </c>
      <c r="AQ35" s="231" t="str">
        <f>IF('Часть 2'!W39="","",'Часть 2'!W39)</f>
        <v/>
      </c>
      <c r="AR35" s="233" t="str">
        <f t="shared" si="1"/>
        <v/>
      </c>
      <c r="AS35" s="75" t="str">
        <f>IF(A35=1,Otchet!AS34,"")</f>
        <v/>
      </c>
      <c r="AT35" s="244" t="str">
        <f>IF(A35=1,Otchet!AT34,"")</f>
        <v/>
      </c>
      <c r="AU35" s="233" t="str">
        <f>IF(A35=1,Otchet!DJ34,"")</f>
        <v/>
      </c>
      <c r="AV35" s="75" t="str">
        <f>IF(A35=1,Otchet!DM34,"")</f>
        <v/>
      </c>
      <c r="AW35" s="75" t="str">
        <f>IF(A35=1,Otchet!DP34,"")</f>
        <v/>
      </c>
      <c r="AX35" s="244" t="str">
        <f>IF(A35=1,Otchet!DV34,"")</f>
        <v/>
      </c>
      <c r="AY35" s="244" t="str">
        <f>IF(A35=1,Otchet!DT34,"")</f>
        <v/>
      </c>
      <c r="AZ35" s="233" t="str">
        <f>IF(A35=1,Otchet!DK34,"")</f>
        <v/>
      </c>
      <c r="BA35" s="224" t="str">
        <f>IF(A35=1,Otchet!DN34,"")</f>
        <v/>
      </c>
      <c r="BB35" s="75" t="str">
        <f>IF(A35=1,Otchet!DQ34,"")</f>
        <v/>
      </c>
      <c r="BC35" s="244" t="str">
        <f>IF(A35=1,Otchet!DW34,"")</f>
        <v/>
      </c>
      <c r="BD35" s="244" t="str">
        <f>IF(A35=1,Otchet!DU34,"")</f>
        <v/>
      </c>
      <c r="BE35" s="233" t="str">
        <f>IF(A35=1,Otchet!DL34,"")</f>
        <v/>
      </c>
      <c r="BF35" s="244" t="str">
        <f>IF(A35=1,Otchet!DX34,"")</f>
        <v/>
      </c>
      <c r="BG35" s="236"/>
    </row>
    <row r="36" spans="1:59" s="93" customFormat="1" x14ac:dyDescent="0.2">
      <c r="A36" s="21">
        <f t="shared" si="0"/>
        <v>0</v>
      </c>
      <c r="B36" s="72">
        <v>32</v>
      </c>
      <c r="C36" s="27" t="str">
        <f>IF(ISBLANK(Список!B37),"",IF(Список!K37=0,"------",Список!B37))</f>
        <v/>
      </c>
      <c r="D36" s="75" t="str">
        <f>Otchet!D35</f>
        <v/>
      </c>
      <c r="E36" s="75" t="str">
        <f>Otchet!E35</f>
        <v/>
      </c>
      <c r="F36" s="75" t="str">
        <f>Otchet!F35</f>
        <v/>
      </c>
      <c r="G36" s="75" t="str">
        <f>Otchet!G35</f>
        <v/>
      </c>
      <c r="H36" s="75" t="str">
        <f>Otchet!H35</f>
        <v/>
      </c>
      <c r="I36" s="75" t="str">
        <f>Otchet!I35</f>
        <v/>
      </c>
      <c r="J36" s="75" t="str">
        <f>Otchet!J35</f>
        <v/>
      </c>
      <c r="K36" s="75" t="str">
        <f>Otchet!K35</f>
        <v/>
      </c>
      <c r="L36" s="75" t="str">
        <f>Otchet!L35</f>
        <v/>
      </c>
      <c r="M36" s="75" t="str">
        <f>Otchet!M35</f>
        <v/>
      </c>
      <c r="N36" s="75" t="str">
        <f>Otchet!N35</f>
        <v/>
      </c>
      <c r="O36" s="75" t="str">
        <f>Otchet!O35</f>
        <v/>
      </c>
      <c r="P36" s="75" t="str">
        <f>Otchet!P35</f>
        <v/>
      </c>
      <c r="Q36" s="75" t="str">
        <f>Otchet!Q35</f>
        <v/>
      </c>
      <c r="R36" s="75" t="str">
        <f>Otchet!R35</f>
        <v/>
      </c>
      <c r="S36" s="75" t="str">
        <f>Otchet!S35</f>
        <v/>
      </c>
      <c r="T36" s="75" t="str">
        <f>Otchet!T35</f>
        <v/>
      </c>
      <c r="U36" s="75" t="str">
        <f>Otchet!U35</f>
        <v/>
      </c>
      <c r="V36" s="75" t="str">
        <f>Otchet!V35</f>
        <v/>
      </c>
      <c r="W36" s="75" t="str">
        <f>Otchet!W35</f>
        <v/>
      </c>
      <c r="X36" s="75" t="str">
        <f>IF('Часть 2'!D40="","",'Часть 2'!D40)</f>
        <v/>
      </c>
      <c r="Y36" s="75" t="str">
        <f>IF('Часть 2'!E40="","",'Часть 2'!E40)</f>
        <v/>
      </c>
      <c r="Z36" s="75" t="str">
        <f>IF('Часть 2'!F40="","",'Часть 2'!F40)</f>
        <v/>
      </c>
      <c r="AA36" s="75" t="str">
        <f>IF('Часть 2'!G40="","",'Часть 2'!G40)</f>
        <v/>
      </c>
      <c r="AB36" s="75" t="str">
        <f>IF('Часть 2'!H40="","",'Часть 2'!H40)</f>
        <v/>
      </c>
      <c r="AC36" s="75" t="str">
        <f>IF('Часть 2'!I40="","",'Часть 2'!I40)</f>
        <v/>
      </c>
      <c r="AD36" s="75" t="str">
        <f>IF('Часть 2'!J40="","",'Часть 2'!J40)</f>
        <v/>
      </c>
      <c r="AE36" s="75" t="str">
        <f>IF('Часть 2'!K40="","",'Часть 2'!K40)</f>
        <v/>
      </c>
      <c r="AF36" s="75" t="str">
        <f>IF('Часть 2'!L40="","",'Часть 2'!L40)</f>
        <v/>
      </c>
      <c r="AG36" s="75" t="str">
        <f>IF('Часть 2'!M40="","",'Часть 2'!M40)</f>
        <v/>
      </c>
      <c r="AH36" s="75" t="str">
        <f>IF('Часть 2'!N40="","",'Часть 2'!N40)</f>
        <v/>
      </c>
      <c r="AI36" s="75" t="str">
        <f>IF('Часть 2'!O40="","",'Часть 2'!O40)</f>
        <v/>
      </c>
      <c r="AJ36" s="75" t="str">
        <f>IF('Часть 2'!P40="","",'Часть 2'!P40)</f>
        <v/>
      </c>
      <c r="AK36" s="75" t="str">
        <f>IF('Часть 2'!Q40="","",'Часть 2'!Q40)</f>
        <v/>
      </c>
      <c r="AL36" s="75" t="str">
        <f>IF('Часть 2'!R40="","",'Часть 2'!R40)</f>
        <v/>
      </c>
      <c r="AM36" s="75" t="str">
        <f>IF('Часть 2'!S40="","",'Часть 2'!S40)</f>
        <v/>
      </c>
      <c r="AN36" s="75" t="str">
        <f>IF('Часть 2'!T40="","",'Часть 2'!T40)</f>
        <v/>
      </c>
      <c r="AO36" s="75" t="str">
        <f>IF('Часть 2'!U40="","",'Часть 2'!U40)</f>
        <v/>
      </c>
      <c r="AP36" s="75" t="str">
        <f>IF('Часть 2'!V40="","",'Часть 2'!V40)</f>
        <v/>
      </c>
      <c r="AQ36" s="231" t="str">
        <f>IF('Часть 2'!W40="","",'Часть 2'!W40)</f>
        <v/>
      </c>
      <c r="AR36" s="233" t="str">
        <f t="shared" si="1"/>
        <v/>
      </c>
      <c r="AS36" s="75" t="str">
        <f>IF(A36=1,Otchet!AS35,"")</f>
        <v/>
      </c>
      <c r="AT36" s="244" t="str">
        <f>IF(A36=1,Otchet!AT35,"")</f>
        <v/>
      </c>
      <c r="AU36" s="233" t="str">
        <f>IF(A36=1,Otchet!DJ35,"")</f>
        <v/>
      </c>
      <c r="AV36" s="75" t="str">
        <f>IF(A36=1,Otchet!DM35,"")</f>
        <v/>
      </c>
      <c r="AW36" s="75" t="str">
        <f>IF(A36=1,Otchet!DP35,"")</f>
        <v/>
      </c>
      <c r="AX36" s="244" t="str">
        <f>IF(A36=1,Otchet!DV35,"")</f>
        <v/>
      </c>
      <c r="AY36" s="244" t="str">
        <f>IF(A36=1,Otchet!DT35,"")</f>
        <v/>
      </c>
      <c r="AZ36" s="233" t="str">
        <f>IF(A36=1,Otchet!DK35,"")</f>
        <v/>
      </c>
      <c r="BA36" s="224" t="str">
        <f>IF(A36=1,Otchet!DN35,"")</f>
        <v/>
      </c>
      <c r="BB36" s="75" t="str">
        <f>IF(A36=1,Otchet!DQ35,"")</f>
        <v/>
      </c>
      <c r="BC36" s="244" t="str">
        <f>IF(A36=1,Otchet!DW35,"")</f>
        <v/>
      </c>
      <c r="BD36" s="244" t="str">
        <f>IF(A36=1,Otchet!DU35,"")</f>
        <v/>
      </c>
      <c r="BE36" s="233" t="str">
        <f>IF(A36=1,Otchet!DL35,"")</f>
        <v/>
      </c>
      <c r="BF36" s="244" t="str">
        <f>IF(A36=1,Otchet!DX35,"")</f>
        <v/>
      </c>
      <c r="BG36" s="236"/>
    </row>
    <row r="37" spans="1:59" s="93" customFormat="1" x14ac:dyDescent="0.2">
      <c r="A37" s="21">
        <f t="shared" si="0"/>
        <v>0</v>
      </c>
      <c r="B37" s="72">
        <v>33</v>
      </c>
      <c r="C37" s="27" t="str">
        <f>IF(ISBLANK(Список!B38),"",IF(Список!K38=0,"------",Список!B38))</f>
        <v/>
      </c>
      <c r="D37" s="75" t="str">
        <f>Otchet!D36</f>
        <v/>
      </c>
      <c r="E37" s="75" t="str">
        <f>Otchet!E36</f>
        <v/>
      </c>
      <c r="F37" s="75" t="str">
        <f>Otchet!F36</f>
        <v/>
      </c>
      <c r="G37" s="75" t="str">
        <f>Otchet!G36</f>
        <v/>
      </c>
      <c r="H37" s="75" t="str">
        <f>Otchet!H36</f>
        <v/>
      </c>
      <c r="I37" s="75" t="str">
        <f>Otchet!I36</f>
        <v/>
      </c>
      <c r="J37" s="75" t="str">
        <f>Otchet!J36</f>
        <v/>
      </c>
      <c r="K37" s="75" t="str">
        <f>Otchet!K36</f>
        <v/>
      </c>
      <c r="L37" s="75" t="str">
        <f>Otchet!L36</f>
        <v/>
      </c>
      <c r="M37" s="75" t="str">
        <f>Otchet!M36</f>
        <v/>
      </c>
      <c r="N37" s="75" t="str">
        <f>Otchet!N36</f>
        <v/>
      </c>
      <c r="O37" s="75" t="str">
        <f>Otchet!O36</f>
        <v/>
      </c>
      <c r="P37" s="75" t="str">
        <f>Otchet!P36</f>
        <v/>
      </c>
      <c r="Q37" s="75" t="str">
        <f>Otchet!Q36</f>
        <v/>
      </c>
      <c r="R37" s="75" t="str">
        <f>Otchet!R36</f>
        <v/>
      </c>
      <c r="S37" s="75" t="str">
        <f>Otchet!S36</f>
        <v/>
      </c>
      <c r="T37" s="75" t="str">
        <f>Otchet!T36</f>
        <v/>
      </c>
      <c r="U37" s="75" t="str">
        <f>Otchet!U36</f>
        <v/>
      </c>
      <c r="V37" s="75" t="str">
        <f>Otchet!V36</f>
        <v/>
      </c>
      <c r="W37" s="75" t="str">
        <f>Otchet!W36</f>
        <v/>
      </c>
      <c r="X37" s="75" t="str">
        <f>IF('Часть 2'!D41="","",'Часть 2'!D41)</f>
        <v/>
      </c>
      <c r="Y37" s="75" t="str">
        <f>IF('Часть 2'!E41="","",'Часть 2'!E41)</f>
        <v/>
      </c>
      <c r="Z37" s="75" t="str">
        <f>IF('Часть 2'!F41="","",'Часть 2'!F41)</f>
        <v/>
      </c>
      <c r="AA37" s="75" t="str">
        <f>IF('Часть 2'!G41="","",'Часть 2'!G41)</f>
        <v/>
      </c>
      <c r="AB37" s="75" t="str">
        <f>IF('Часть 2'!H41="","",'Часть 2'!H41)</f>
        <v/>
      </c>
      <c r="AC37" s="75" t="str">
        <f>IF('Часть 2'!I41="","",'Часть 2'!I41)</f>
        <v/>
      </c>
      <c r="AD37" s="75" t="str">
        <f>IF('Часть 2'!J41="","",'Часть 2'!J41)</f>
        <v/>
      </c>
      <c r="AE37" s="75" t="str">
        <f>IF('Часть 2'!K41="","",'Часть 2'!K41)</f>
        <v/>
      </c>
      <c r="AF37" s="75" t="str">
        <f>IF('Часть 2'!L41="","",'Часть 2'!L41)</f>
        <v/>
      </c>
      <c r="AG37" s="75" t="str">
        <f>IF('Часть 2'!M41="","",'Часть 2'!M41)</f>
        <v/>
      </c>
      <c r="AH37" s="75" t="str">
        <f>IF('Часть 2'!N41="","",'Часть 2'!N41)</f>
        <v/>
      </c>
      <c r="AI37" s="75" t="str">
        <f>IF('Часть 2'!O41="","",'Часть 2'!O41)</f>
        <v/>
      </c>
      <c r="AJ37" s="75" t="str">
        <f>IF('Часть 2'!P41="","",'Часть 2'!P41)</f>
        <v/>
      </c>
      <c r="AK37" s="75" t="str">
        <f>IF('Часть 2'!Q41="","",'Часть 2'!Q41)</f>
        <v/>
      </c>
      <c r="AL37" s="75" t="str">
        <f>IF('Часть 2'!R41="","",'Часть 2'!R41)</f>
        <v/>
      </c>
      <c r="AM37" s="75" t="str">
        <f>IF('Часть 2'!S41="","",'Часть 2'!S41)</f>
        <v/>
      </c>
      <c r="AN37" s="75" t="str">
        <f>IF('Часть 2'!T41="","",'Часть 2'!T41)</f>
        <v/>
      </c>
      <c r="AO37" s="75" t="str">
        <f>IF('Часть 2'!U41="","",'Часть 2'!U41)</f>
        <v/>
      </c>
      <c r="AP37" s="75" t="str">
        <f>IF('Часть 2'!V41="","",'Часть 2'!V41)</f>
        <v/>
      </c>
      <c r="AQ37" s="231" t="str">
        <f>IF('Часть 2'!W41="","",'Часть 2'!W41)</f>
        <v/>
      </c>
      <c r="AR37" s="233" t="str">
        <f t="shared" si="1"/>
        <v/>
      </c>
      <c r="AS37" s="75" t="str">
        <f>IF(A37=1,Otchet!AS36,"")</f>
        <v/>
      </c>
      <c r="AT37" s="244" t="str">
        <f>IF(A37=1,Otchet!AT36,"")</f>
        <v/>
      </c>
      <c r="AU37" s="233" t="str">
        <f>IF(A37=1,Otchet!DJ36,"")</f>
        <v/>
      </c>
      <c r="AV37" s="75" t="str">
        <f>IF(A37=1,Otchet!DM36,"")</f>
        <v/>
      </c>
      <c r="AW37" s="75" t="str">
        <f>IF(A37=1,Otchet!DP36,"")</f>
        <v/>
      </c>
      <c r="AX37" s="244" t="str">
        <f>IF(A37=1,Otchet!DV36,"")</f>
        <v/>
      </c>
      <c r="AY37" s="244" t="str">
        <f>IF(A37=1,Otchet!DT36,"")</f>
        <v/>
      </c>
      <c r="AZ37" s="233" t="str">
        <f>IF(A37=1,Otchet!DK36,"")</f>
        <v/>
      </c>
      <c r="BA37" s="224" t="str">
        <f>IF(A37=1,Otchet!DN36,"")</f>
        <v/>
      </c>
      <c r="BB37" s="75" t="str">
        <f>IF(A37=1,Otchet!DQ36,"")</f>
        <v/>
      </c>
      <c r="BC37" s="244" t="str">
        <f>IF(A37=1,Otchet!DW36,"")</f>
        <v/>
      </c>
      <c r="BD37" s="244" t="str">
        <f>IF(A37=1,Otchet!DU36,"")</f>
        <v/>
      </c>
      <c r="BE37" s="233" t="str">
        <f>IF(A37=1,Otchet!DL36,"")</f>
        <v/>
      </c>
      <c r="BF37" s="244" t="str">
        <f>IF(A37=1,Otchet!DX36,"")</f>
        <v/>
      </c>
      <c r="BG37" s="236"/>
    </row>
    <row r="38" spans="1:59" s="93" customFormat="1" x14ac:dyDescent="0.2">
      <c r="A38" s="21">
        <f t="shared" si="0"/>
        <v>0</v>
      </c>
      <c r="B38" s="72">
        <v>34</v>
      </c>
      <c r="C38" s="27" t="str">
        <f>IF(ISBLANK(Список!B39),"",IF(Список!K39=0,"------",Список!B39))</f>
        <v/>
      </c>
      <c r="D38" s="75" t="str">
        <f>Otchet!D37</f>
        <v/>
      </c>
      <c r="E38" s="75" t="str">
        <f>Otchet!E37</f>
        <v/>
      </c>
      <c r="F38" s="75" t="str">
        <f>Otchet!F37</f>
        <v/>
      </c>
      <c r="G38" s="75" t="str">
        <f>Otchet!G37</f>
        <v/>
      </c>
      <c r="H38" s="75" t="str">
        <f>Otchet!H37</f>
        <v/>
      </c>
      <c r="I38" s="75" t="str">
        <f>Otchet!I37</f>
        <v/>
      </c>
      <c r="J38" s="75" t="str">
        <f>Otchet!J37</f>
        <v/>
      </c>
      <c r="K38" s="75" t="str">
        <f>Otchet!K37</f>
        <v/>
      </c>
      <c r="L38" s="75" t="str">
        <f>Otchet!L37</f>
        <v/>
      </c>
      <c r="M38" s="75" t="str">
        <f>Otchet!M37</f>
        <v/>
      </c>
      <c r="N38" s="75" t="str">
        <f>Otchet!N37</f>
        <v/>
      </c>
      <c r="O38" s="75" t="str">
        <f>Otchet!O37</f>
        <v/>
      </c>
      <c r="P38" s="75" t="str">
        <f>Otchet!P37</f>
        <v/>
      </c>
      <c r="Q38" s="75" t="str">
        <f>Otchet!Q37</f>
        <v/>
      </c>
      <c r="R38" s="75" t="str">
        <f>Otchet!R37</f>
        <v/>
      </c>
      <c r="S38" s="75" t="str">
        <f>Otchet!S37</f>
        <v/>
      </c>
      <c r="T38" s="75" t="str">
        <f>Otchet!T37</f>
        <v/>
      </c>
      <c r="U38" s="75" t="str">
        <f>Otchet!U37</f>
        <v/>
      </c>
      <c r="V38" s="75" t="str">
        <f>Otchet!V37</f>
        <v/>
      </c>
      <c r="W38" s="75" t="str">
        <f>Otchet!W37</f>
        <v/>
      </c>
      <c r="X38" s="75" t="str">
        <f>IF('Часть 2'!D42="","",'Часть 2'!D42)</f>
        <v/>
      </c>
      <c r="Y38" s="75" t="str">
        <f>IF('Часть 2'!E42="","",'Часть 2'!E42)</f>
        <v/>
      </c>
      <c r="Z38" s="75" t="str">
        <f>IF('Часть 2'!F42="","",'Часть 2'!F42)</f>
        <v/>
      </c>
      <c r="AA38" s="75" t="str">
        <f>IF('Часть 2'!G42="","",'Часть 2'!G42)</f>
        <v/>
      </c>
      <c r="AB38" s="75" t="str">
        <f>IF('Часть 2'!H42="","",'Часть 2'!H42)</f>
        <v/>
      </c>
      <c r="AC38" s="75" t="str">
        <f>IF('Часть 2'!I42="","",'Часть 2'!I42)</f>
        <v/>
      </c>
      <c r="AD38" s="75" t="str">
        <f>IF('Часть 2'!J42="","",'Часть 2'!J42)</f>
        <v/>
      </c>
      <c r="AE38" s="75" t="str">
        <f>IF('Часть 2'!K42="","",'Часть 2'!K42)</f>
        <v/>
      </c>
      <c r="AF38" s="75" t="str">
        <f>IF('Часть 2'!L42="","",'Часть 2'!L42)</f>
        <v/>
      </c>
      <c r="AG38" s="75" t="str">
        <f>IF('Часть 2'!M42="","",'Часть 2'!M42)</f>
        <v/>
      </c>
      <c r="AH38" s="75" t="str">
        <f>IF('Часть 2'!N42="","",'Часть 2'!N42)</f>
        <v/>
      </c>
      <c r="AI38" s="75" t="str">
        <f>IF('Часть 2'!O42="","",'Часть 2'!O42)</f>
        <v/>
      </c>
      <c r="AJ38" s="75" t="str">
        <f>IF('Часть 2'!P42="","",'Часть 2'!P42)</f>
        <v/>
      </c>
      <c r="AK38" s="75" t="str">
        <f>IF('Часть 2'!Q42="","",'Часть 2'!Q42)</f>
        <v/>
      </c>
      <c r="AL38" s="75" t="str">
        <f>IF('Часть 2'!R42="","",'Часть 2'!R42)</f>
        <v/>
      </c>
      <c r="AM38" s="75" t="str">
        <f>IF('Часть 2'!S42="","",'Часть 2'!S42)</f>
        <v/>
      </c>
      <c r="AN38" s="75" t="str">
        <f>IF('Часть 2'!T42="","",'Часть 2'!T42)</f>
        <v/>
      </c>
      <c r="AO38" s="75" t="str">
        <f>IF('Часть 2'!U42="","",'Часть 2'!U42)</f>
        <v/>
      </c>
      <c r="AP38" s="75" t="str">
        <f>IF('Часть 2'!V42="","",'Часть 2'!V42)</f>
        <v/>
      </c>
      <c r="AQ38" s="231" t="str">
        <f>IF('Часть 2'!W42="","",'Часть 2'!W42)</f>
        <v/>
      </c>
      <c r="AR38" s="233" t="str">
        <f t="shared" si="1"/>
        <v/>
      </c>
      <c r="AS38" s="75" t="str">
        <f>IF(A38=1,Otchet!AS37,"")</f>
        <v/>
      </c>
      <c r="AT38" s="244" t="str">
        <f>IF(A38=1,Otchet!AT37,"")</f>
        <v/>
      </c>
      <c r="AU38" s="233" t="str">
        <f>IF(A38=1,Otchet!DJ37,"")</f>
        <v/>
      </c>
      <c r="AV38" s="75" t="str">
        <f>IF(A38=1,Otchet!DM37,"")</f>
        <v/>
      </c>
      <c r="AW38" s="75" t="str">
        <f>IF(A38=1,Otchet!DP37,"")</f>
        <v/>
      </c>
      <c r="AX38" s="244" t="str">
        <f>IF(A38=1,Otchet!DV37,"")</f>
        <v/>
      </c>
      <c r="AY38" s="244" t="str">
        <f>IF(A38=1,Otchet!DT37,"")</f>
        <v/>
      </c>
      <c r="AZ38" s="233" t="str">
        <f>IF(A38=1,Otchet!DK37,"")</f>
        <v/>
      </c>
      <c r="BA38" s="224" t="str">
        <f>IF(A38=1,Otchet!DN37,"")</f>
        <v/>
      </c>
      <c r="BB38" s="75" t="str">
        <f>IF(A38=1,Otchet!DQ37,"")</f>
        <v/>
      </c>
      <c r="BC38" s="244" t="str">
        <f>IF(A38=1,Otchet!DW37,"")</f>
        <v/>
      </c>
      <c r="BD38" s="244" t="str">
        <f>IF(A38=1,Otchet!DU37,"")</f>
        <v/>
      </c>
      <c r="BE38" s="233" t="str">
        <f>IF(A38=1,Otchet!DL37,"")</f>
        <v/>
      </c>
      <c r="BF38" s="244" t="str">
        <f>IF(A38=1,Otchet!DX37,"")</f>
        <v/>
      </c>
      <c r="BG38" s="236"/>
    </row>
    <row r="39" spans="1:59" s="93" customFormat="1" x14ac:dyDescent="0.2">
      <c r="A39" s="21">
        <f t="shared" si="0"/>
        <v>0</v>
      </c>
      <c r="B39" s="72">
        <v>35</v>
      </c>
      <c r="C39" s="27" t="str">
        <f>IF(ISBLANK(Список!B40),"",IF(Список!K40=0,"------",Список!B40))</f>
        <v/>
      </c>
      <c r="D39" s="75" t="str">
        <f>Otchet!D38</f>
        <v/>
      </c>
      <c r="E39" s="75" t="str">
        <f>Otchet!E38</f>
        <v/>
      </c>
      <c r="F39" s="75" t="str">
        <f>Otchet!F38</f>
        <v/>
      </c>
      <c r="G39" s="75" t="str">
        <f>Otchet!G38</f>
        <v/>
      </c>
      <c r="H39" s="75" t="str">
        <f>Otchet!H38</f>
        <v/>
      </c>
      <c r="I39" s="75" t="str">
        <f>Otchet!I38</f>
        <v/>
      </c>
      <c r="J39" s="75" t="str">
        <f>Otchet!J38</f>
        <v/>
      </c>
      <c r="K39" s="75" t="str">
        <f>Otchet!K38</f>
        <v/>
      </c>
      <c r="L39" s="75" t="str">
        <f>Otchet!L38</f>
        <v/>
      </c>
      <c r="M39" s="75" t="str">
        <f>Otchet!M38</f>
        <v/>
      </c>
      <c r="N39" s="75" t="str">
        <f>Otchet!N38</f>
        <v/>
      </c>
      <c r="O39" s="75" t="str">
        <f>Otchet!O38</f>
        <v/>
      </c>
      <c r="P39" s="75" t="str">
        <f>Otchet!P38</f>
        <v/>
      </c>
      <c r="Q39" s="75" t="str">
        <f>Otchet!Q38</f>
        <v/>
      </c>
      <c r="R39" s="75" t="str">
        <f>Otchet!R38</f>
        <v/>
      </c>
      <c r="S39" s="75" t="str">
        <f>Otchet!S38</f>
        <v/>
      </c>
      <c r="T39" s="75" t="str">
        <f>Otchet!T38</f>
        <v/>
      </c>
      <c r="U39" s="75" t="str">
        <f>Otchet!U38</f>
        <v/>
      </c>
      <c r="V39" s="75" t="str">
        <f>Otchet!V38</f>
        <v/>
      </c>
      <c r="W39" s="75" t="str">
        <f>Otchet!W38</f>
        <v/>
      </c>
      <c r="X39" s="75" t="str">
        <f>IF('Часть 2'!D43="","",'Часть 2'!D43)</f>
        <v/>
      </c>
      <c r="Y39" s="75" t="str">
        <f>IF('Часть 2'!E43="","",'Часть 2'!E43)</f>
        <v/>
      </c>
      <c r="Z39" s="75" t="str">
        <f>IF('Часть 2'!F43="","",'Часть 2'!F43)</f>
        <v/>
      </c>
      <c r="AA39" s="75" t="str">
        <f>IF('Часть 2'!G43="","",'Часть 2'!G43)</f>
        <v/>
      </c>
      <c r="AB39" s="75" t="str">
        <f>IF('Часть 2'!H43="","",'Часть 2'!H43)</f>
        <v/>
      </c>
      <c r="AC39" s="75" t="str">
        <f>IF('Часть 2'!I43="","",'Часть 2'!I43)</f>
        <v/>
      </c>
      <c r="AD39" s="75" t="str">
        <f>IF('Часть 2'!J43="","",'Часть 2'!J43)</f>
        <v/>
      </c>
      <c r="AE39" s="75" t="str">
        <f>IF('Часть 2'!K43="","",'Часть 2'!K43)</f>
        <v/>
      </c>
      <c r="AF39" s="75" t="str">
        <f>IF('Часть 2'!L43="","",'Часть 2'!L43)</f>
        <v/>
      </c>
      <c r="AG39" s="75" t="str">
        <f>IF('Часть 2'!M43="","",'Часть 2'!M43)</f>
        <v/>
      </c>
      <c r="AH39" s="75" t="str">
        <f>IF('Часть 2'!N43="","",'Часть 2'!N43)</f>
        <v/>
      </c>
      <c r="AI39" s="75" t="str">
        <f>IF('Часть 2'!O43="","",'Часть 2'!O43)</f>
        <v/>
      </c>
      <c r="AJ39" s="75" t="str">
        <f>IF('Часть 2'!P43="","",'Часть 2'!P43)</f>
        <v/>
      </c>
      <c r="AK39" s="75" t="str">
        <f>IF('Часть 2'!Q43="","",'Часть 2'!Q43)</f>
        <v/>
      </c>
      <c r="AL39" s="75" t="str">
        <f>IF('Часть 2'!R43="","",'Часть 2'!R43)</f>
        <v/>
      </c>
      <c r="AM39" s="75" t="str">
        <f>IF('Часть 2'!S43="","",'Часть 2'!S43)</f>
        <v/>
      </c>
      <c r="AN39" s="75" t="str">
        <f>IF('Часть 2'!T43="","",'Часть 2'!T43)</f>
        <v/>
      </c>
      <c r="AO39" s="75" t="str">
        <f>IF('Часть 2'!U43="","",'Часть 2'!U43)</f>
        <v/>
      </c>
      <c r="AP39" s="75" t="str">
        <f>IF('Часть 2'!V43="","",'Часть 2'!V43)</f>
        <v/>
      </c>
      <c r="AQ39" s="231" t="str">
        <f>IF('Часть 2'!W43="","",'Часть 2'!W43)</f>
        <v/>
      </c>
      <c r="AR39" s="233" t="str">
        <f t="shared" si="1"/>
        <v/>
      </c>
      <c r="AS39" s="75" t="str">
        <f>IF(A39=1,Otchet!AS38,"")</f>
        <v/>
      </c>
      <c r="AT39" s="244" t="str">
        <f>IF(A39=1,Otchet!AT38,"")</f>
        <v/>
      </c>
      <c r="AU39" s="233" t="str">
        <f>IF(A39=1,Otchet!DJ38,"")</f>
        <v/>
      </c>
      <c r="AV39" s="75" t="str">
        <f>IF(A39=1,Otchet!DM38,"")</f>
        <v/>
      </c>
      <c r="AW39" s="75" t="str">
        <f>IF(A39=1,Otchet!DP38,"")</f>
        <v/>
      </c>
      <c r="AX39" s="244" t="str">
        <f>IF(A39=1,Otchet!DV38,"")</f>
        <v/>
      </c>
      <c r="AY39" s="244" t="str">
        <f>IF(A39=1,Otchet!DT38,"")</f>
        <v/>
      </c>
      <c r="AZ39" s="233" t="str">
        <f>IF(A39=1,Otchet!DK38,"")</f>
        <v/>
      </c>
      <c r="BA39" s="224" t="str">
        <f>IF(A39=1,Otchet!DN38,"")</f>
        <v/>
      </c>
      <c r="BB39" s="75" t="str">
        <f>IF(A39=1,Otchet!DQ38,"")</f>
        <v/>
      </c>
      <c r="BC39" s="244" t="str">
        <f>IF(A39=1,Otchet!DW38,"")</f>
        <v/>
      </c>
      <c r="BD39" s="244" t="str">
        <f>IF(A39=1,Otchet!DU38,"")</f>
        <v/>
      </c>
      <c r="BE39" s="233" t="str">
        <f>IF(A39=1,Otchet!DL38,"")</f>
        <v/>
      </c>
      <c r="BF39" s="244" t="str">
        <f>IF(A39=1,Otchet!DX38,"")</f>
        <v/>
      </c>
      <c r="BG39" s="236"/>
    </row>
    <row r="40" spans="1:59" s="93" customFormat="1" x14ac:dyDescent="0.2">
      <c r="A40" s="21">
        <f t="shared" si="0"/>
        <v>0</v>
      </c>
      <c r="B40" s="72">
        <v>36</v>
      </c>
      <c r="C40" s="27" t="str">
        <f>IF(ISBLANK(Список!B41),"",IF(Список!K41=0,"------",Список!B41))</f>
        <v/>
      </c>
      <c r="D40" s="75" t="str">
        <f>Otchet!D39</f>
        <v/>
      </c>
      <c r="E40" s="75" t="str">
        <f>Otchet!E39</f>
        <v/>
      </c>
      <c r="F40" s="75" t="str">
        <f>Otchet!F39</f>
        <v/>
      </c>
      <c r="G40" s="75" t="str">
        <f>Otchet!G39</f>
        <v/>
      </c>
      <c r="H40" s="75" t="str">
        <f>Otchet!H39</f>
        <v/>
      </c>
      <c r="I40" s="75" t="str">
        <f>Otchet!I39</f>
        <v/>
      </c>
      <c r="J40" s="75" t="str">
        <f>Otchet!J39</f>
        <v/>
      </c>
      <c r="K40" s="75" t="str">
        <f>Otchet!K39</f>
        <v/>
      </c>
      <c r="L40" s="75" t="str">
        <f>Otchet!L39</f>
        <v/>
      </c>
      <c r="M40" s="75" t="str">
        <f>Otchet!M39</f>
        <v/>
      </c>
      <c r="N40" s="75" t="str">
        <f>Otchet!N39</f>
        <v/>
      </c>
      <c r="O40" s="75" t="str">
        <f>Otchet!O39</f>
        <v/>
      </c>
      <c r="P40" s="75" t="str">
        <f>Otchet!P39</f>
        <v/>
      </c>
      <c r="Q40" s="75" t="str">
        <f>Otchet!Q39</f>
        <v/>
      </c>
      <c r="R40" s="75" t="str">
        <f>Otchet!R39</f>
        <v/>
      </c>
      <c r="S40" s="75" t="str">
        <f>Otchet!S39</f>
        <v/>
      </c>
      <c r="T40" s="75" t="str">
        <f>Otchet!T39</f>
        <v/>
      </c>
      <c r="U40" s="75" t="str">
        <f>Otchet!U39</f>
        <v/>
      </c>
      <c r="V40" s="75" t="str">
        <f>Otchet!V39</f>
        <v/>
      </c>
      <c r="W40" s="75" t="str">
        <f>Otchet!W39</f>
        <v/>
      </c>
      <c r="X40" s="75" t="str">
        <f>IF('Часть 2'!D44="","",'Часть 2'!D44)</f>
        <v/>
      </c>
      <c r="Y40" s="75" t="str">
        <f>IF('Часть 2'!E44="","",'Часть 2'!E44)</f>
        <v/>
      </c>
      <c r="Z40" s="75" t="str">
        <f>IF('Часть 2'!F44="","",'Часть 2'!F44)</f>
        <v/>
      </c>
      <c r="AA40" s="75" t="str">
        <f>IF('Часть 2'!G44="","",'Часть 2'!G44)</f>
        <v/>
      </c>
      <c r="AB40" s="75" t="str">
        <f>IF('Часть 2'!H44="","",'Часть 2'!H44)</f>
        <v/>
      </c>
      <c r="AC40" s="75" t="str">
        <f>IF('Часть 2'!I44="","",'Часть 2'!I44)</f>
        <v/>
      </c>
      <c r="AD40" s="75" t="str">
        <f>IF('Часть 2'!J44="","",'Часть 2'!J44)</f>
        <v/>
      </c>
      <c r="AE40" s="75" t="str">
        <f>IF('Часть 2'!K44="","",'Часть 2'!K44)</f>
        <v/>
      </c>
      <c r="AF40" s="75" t="str">
        <f>IF('Часть 2'!L44="","",'Часть 2'!L44)</f>
        <v/>
      </c>
      <c r="AG40" s="75" t="str">
        <f>IF('Часть 2'!M44="","",'Часть 2'!M44)</f>
        <v/>
      </c>
      <c r="AH40" s="75" t="str">
        <f>IF('Часть 2'!N44="","",'Часть 2'!N44)</f>
        <v/>
      </c>
      <c r="AI40" s="75" t="str">
        <f>IF('Часть 2'!O44="","",'Часть 2'!O44)</f>
        <v/>
      </c>
      <c r="AJ40" s="75" t="str">
        <f>IF('Часть 2'!P44="","",'Часть 2'!P44)</f>
        <v/>
      </c>
      <c r="AK40" s="75" t="str">
        <f>IF('Часть 2'!Q44="","",'Часть 2'!Q44)</f>
        <v/>
      </c>
      <c r="AL40" s="75" t="str">
        <f>IF('Часть 2'!R44="","",'Часть 2'!R44)</f>
        <v/>
      </c>
      <c r="AM40" s="75" t="str">
        <f>IF('Часть 2'!S44="","",'Часть 2'!S44)</f>
        <v/>
      </c>
      <c r="AN40" s="75" t="str">
        <f>IF('Часть 2'!T44="","",'Часть 2'!T44)</f>
        <v/>
      </c>
      <c r="AO40" s="75" t="str">
        <f>IF('Часть 2'!U44="","",'Часть 2'!U44)</f>
        <v/>
      </c>
      <c r="AP40" s="75" t="str">
        <f>IF('Часть 2'!V44="","",'Часть 2'!V44)</f>
        <v/>
      </c>
      <c r="AQ40" s="231" t="str">
        <f>IF('Часть 2'!W44="","",'Часть 2'!W44)</f>
        <v/>
      </c>
      <c r="AR40" s="233" t="str">
        <f t="shared" si="1"/>
        <v/>
      </c>
      <c r="AS40" s="75" t="str">
        <f>IF(A40=1,Otchet!AS39,"")</f>
        <v/>
      </c>
      <c r="AT40" s="244" t="str">
        <f>IF(A40=1,Otchet!AT39,"")</f>
        <v/>
      </c>
      <c r="AU40" s="233" t="str">
        <f>IF(A40=1,Otchet!DJ39,"")</f>
        <v/>
      </c>
      <c r="AV40" s="75" t="str">
        <f>IF(A40=1,Otchet!DM39,"")</f>
        <v/>
      </c>
      <c r="AW40" s="75" t="str">
        <f>IF(A40=1,Otchet!DP39,"")</f>
        <v/>
      </c>
      <c r="AX40" s="244" t="str">
        <f>IF(A40=1,Otchet!DV39,"")</f>
        <v/>
      </c>
      <c r="AY40" s="244" t="str">
        <f>IF(A40=1,Otchet!DT39,"")</f>
        <v/>
      </c>
      <c r="AZ40" s="233" t="str">
        <f>IF(A40=1,Otchet!DK39,"")</f>
        <v/>
      </c>
      <c r="BA40" s="224" t="str">
        <f>IF(A40=1,Otchet!DN39,"")</f>
        <v/>
      </c>
      <c r="BB40" s="75" t="str">
        <f>IF(A40=1,Otchet!DQ39,"")</f>
        <v/>
      </c>
      <c r="BC40" s="244" t="str">
        <f>IF(A40=1,Otchet!DW39,"")</f>
        <v/>
      </c>
      <c r="BD40" s="244" t="str">
        <f>IF(A40=1,Otchet!DU39,"")</f>
        <v/>
      </c>
      <c r="BE40" s="233" t="str">
        <f>IF(A40=1,Otchet!DL39,"")</f>
        <v/>
      </c>
      <c r="BF40" s="244" t="str">
        <f>IF(A40=1,Otchet!DX39,"")</f>
        <v/>
      </c>
      <c r="BG40" s="236"/>
    </row>
    <row r="41" spans="1:59" s="93" customFormat="1" x14ac:dyDescent="0.2">
      <c r="A41" s="21">
        <f t="shared" si="0"/>
        <v>0</v>
      </c>
      <c r="B41" s="72">
        <v>37</v>
      </c>
      <c r="C41" s="27" t="str">
        <f>IF(ISBLANK(Список!B42),"",IF(Список!K42=0,"------",Список!B42))</f>
        <v/>
      </c>
      <c r="D41" s="75" t="str">
        <f>Otchet!D40</f>
        <v/>
      </c>
      <c r="E41" s="75" t="str">
        <f>Otchet!E40</f>
        <v/>
      </c>
      <c r="F41" s="75" t="str">
        <f>Otchet!F40</f>
        <v/>
      </c>
      <c r="G41" s="75" t="str">
        <f>Otchet!G40</f>
        <v/>
      </c>
      <c r="H41" s="75" t="str">
        <f>Otchet!H40</f>
        <v/>
      </c>
      <c r="I41" s="75" t="str">
        <f>Otchet!I40</f>
        <v/>
      </c>
      <c r="J41" s="75" t="str">
        <f>Otchet!J40</f>
        <v/>
      </c>
      <c r="K41" s="75" t="str">
        <f>Otchet!K40</f>
        <v/>
      </c>
      <c r="L41" s="75" t="str">
        <f>Otchet!L40</f>
        <v/>
      </c>
      <c r="M41" s="75" t="str">
        <f>Otchet!M40</f>
        <v/>
      </c>
      <c r="N41" s="75" t="str">
        <f>Otchet!N40</f>
        <v/>
      </c>
      <c r="O41" s="75" t="str">
        <f>Otchet!O40</f>
        <v/>
      </c>
      <c r="P41" s="75" t="str">
        <f>Otchet!P40</f>
        <v/>
      </c>
      <c r="Q41" s="75" t="str">
        <f>Otchet!Q40</f>
        <v/>
      </c>
      <c r="R41" s="75" t="str">
        <f>Otchet!R40</f>
        <v/>
      </c>
      <c r="S41" s="75" t="str">
        <f>Otchet!S40</f>
        <v/>
      </c>
      <c r="T41" s="75" t="str">
        <f>Otchet!T40</f>
        <v/>
      </c>
      <c r="U41" s="75" t="str">
        <f>Otchet!U40</f>
        <v/>
      </c>
      <c r="V41" s="75" t="str">
        <f>Otchet!V40</f>
        <v/>
      </c>
      <c r="W41" s="75" t="str">
        <f>Otchet!W40</f>
        <v/>
      </c>
      <c r="X41" s="75" t="str">
        <f>IF('Часть 2'!D45="","",'Часть 2'!D45)</f>
        <v/>
      </c>
      <c r="Y41" s="75" t="str">
        <f>IF('Часть 2'!E45="","",'Часть 2'!E45)</f>
        <v/>
      </c>
      <c r="Z41" s="75" t="str">
        <f>IF('Часть 2'!F45="","",'Часть 2'!F45)</f>
        <v/>
      </c>
      <c r="AA41" s="75" t="str">
        <f>IF('Часть 2'!G45="","",'Часть 2'!G45)</f>
        <v/>
      </c>
      <c r="AB41" s="75" t="str">
        <f>IF('Часть 2'!H45="","",'Часть 2'!H45)</f>
        <v/>
      </c>
      <c r="AC41" s="75" t="str">
        <f>IF('Часть 2'!I45="","",'Часть 2'!I45)</f>
        <v/>
      </c>
      <c r="AD41" s="75" t="str">
        <f>IF('Часть 2'!J45="","",'Часть 2'!J45)</f>
        <v/>
      </c>
      <c r="AE41" s="75" t="str">
        <f>IF('Часть 2'!K45="","",'Часть 2'!K45)</f>
        <v/>
      </c>
      <c r="AF41" s="75" t="str">
        <f>IF('Часть 2'!L45="","",'Часть 2'!L45)</f>
        <v/>
      </c>
      <c r="AG41" s="75" t="str">
        <f>IF('Часть 2'!M45="","",'Часть 2'!M45)</f>
        <v/>
      </c>
      <c r="AH41" s="75" t="str">
        <f>IF('Часть 2'!N45="","",'Часть 2'!N45)</f>
        <v/>
      </c>
      <c r="AI41" s="75" t="str">
        <f>IF('Часть 2'!O45="","",'Часть 2'!O45)</f>
        <v/>
      </c>
      <c r="AJ41" s="75" t="str">
        <f>IF('Часть 2'!P45="","",'Часть 2'!P45)</f>
        <v/>
      </c>
      <c r="AK41" s="75" t="str">
        <f>IF('Часть 2'!Q45="","",'Часть 2'!Q45)</f>
        <v/>
      </c>
      <c r="AL41" s="75" t="str">
        <f>IF('Часть 2'!R45="","",'Часть 2'!R45)</f>
        <v/>
      </c>
      <c r="AM41" s="75" t="str">
        <f>IF('Часть 2'!S45="","",'Часть 2'!S45)</f>
        <v/>
      </c>
      <c r="AN41" s="75" t="str">
        <f>IF('Часть 2'!T45="","",'Часть 2'!T45)</f>
        <v/>
      </c>
      <c r="AO41" s="75" t="str">
        <f>IF('Часть 2'!U45="","",'Часть 2'!U45)</f>
        <v/>
      </c>
      <c r="AP41" s="75" t="str">
        <f>IF('Часть 2'!V45="","",'Часть 2'!V45)</f>
        <v/>
      </c>
      <c r="AQ41" s="231" t="str">
        <f>IF('Часть 2'!W45="","",'Часть 2'!W45)</f>
        <v/>
      </c>
      <c r="AR41" s="233" t="str">
        <f t="shared" si="1"/>
        <v/>
      </c>
      <c r="AS41" s="75" t="str">
        <f>IF(A41=1,Otchet!AS40,"")</f>
        <v/>
      </c>
      <c r="AT41" s="244" t="str">
        <f>IF(A41=1,Otchet!AT40,"")</f>
        <v/>
      </c>
      <c r="AU41" s="233" t="str">
        <f>IF(A41=1,Otchet!DJ40,"")</f>
        <v/>
      </c>
      <c r="AV41" s="75" t="str">
        <f>IF(A41=1,Otchet!DM40,"")</f>
        <v/>
      </c>
      <c r="AW41" s="75" t="str">
        <f>IF(A41=1,Otchet!DP40,"")</f>
        <v/>
      </c>
      <c r="AX41" s="244" t="str">
        <f>IF(A41=1,Otchet!DV40,"")</f>
        <v/>
      </c>
      <c r="AY41" s="244" t="str">
        <f>IF(A41=1,Otchet!DT40,"")</f>
        <v/>
      </c>
      <c r="AZ41" s="233" t="str">
        <f>IF(A41=1,Otchet!DK40,"")</f>
        <v/>
      </c>
      <c r="BA41" s="224" t="str">
        <f>IF(A41=1,Otchet!DN40,"")</f>
        <v/>
      </c>
      <c r="BB41" s="75" t="str">
        <f>IF(A41=1,Otchet!DQ40,"")</f>
        <v/>
      </c>
      <c r="BC41" s="244" t="str">
        <f>IF(A41=1,Otchet!DW40,"")</f>
        <v/>
      </c>
      <c r="BD41" s="244" t="str">
        <f>IF(A41=1,Otchet!DU40,"")</f>
        <v/>
      </c>
      <c r="BE41" s="233" t="str">
        <f>IF(A41=1,Otchet!DL40,"")</f>
        <v/>
      </c>
      <c r="BF41" s="244" t="str">
        <f>IF(A41=1,Otchet!DX40,"")</f>
        <v/>
      </c>
      <c r="BG41" s="236"/>
    </row>
    <row r="42" spans="1:59" s="93" customFormat="1" x14ac:dyDescent="0.2">
      <c r="A42" s="21">
        <f t="shared" si="0"/>
        <v>0</v>
      </c>
      <c r="B42" s="72">
        <v>38</v>
      </c>
      <c r="C42" s="27" t="str">
        <f>IF(ISBLANK(Список!B43),"",IF(Список!K43=0,"------",Список!B43))</f>
        <v/>
      </c>
      <c r="D42" s="75" t="str">
        <f>Otchet!D41</f>
        <v/>
      </c>
      <c r="E42" s="75" t="str">
        <f>Otchet!E41</f>
        <v/>
      </c>
      <c r="F42" s="75" t="str">
        <f>Otchet!F41</f>
        <v/>
      </c>
      <c r="G42" s="75" t="str">
        <f>Otchet!G41</f>
        <v/>
      </c>
      <c r="H42" s="75" t="str">
        <f>Otchet!H41</f>
        <v/>
      </c>
      <c r="I42" s="75" t="str">
        <f>Otchet!I41</f>
        <v/>
      </c>
      <c r="J42" s="75" t="str">
        <f>Otchet!J41</f>
        <v/>
      </c>
      <c r="K42" s="75" t="str">
        <f>Otchet!K41</f>
        <v/>
      </c>
      <c r="L42" s="75" t="str">
        <f>Otchet!L41</f>
        <v/>
      </c>
      <c r="M42" s="75" t="str">
        <f>Otchet!M41</f>
        <v/>
      </c>
      <c r="N42" s="75" t="str">
        <f>Otchet!N41</f>
        <v/>
      </c>
      <c r="O42" s="75" t="str">
        <f>Otchet!O41</f>
        <v/>
      </c>
      <c r="P42" s="75" t="str">
        <f>Otchet!P41</f>
        <v/>
      </c>
      <c r="Q42" s="75" t="str">
        <f>Otchet!Q41</f>
        <v/>
      </c>
      <c r="R42" s="75" t="str">
        <f>Otchet!R41</f>
        <v/>
      </c>
      <c r="S42" s="75" t="str">
        <f>Otchet!S41</f>
        <v/>
      </c>
      <c r="T42" s="75" t="str">
        <f>Otchet!T41</f>
        <v/>
      </c>
      <c r="U42" s="75" t="str">
        <f>Otchet!U41</f>
        <v/>
      </c>
      <c r="V42" s="75" t="str">
        <f>Otchet!V41</f>
        <v/>
      </c>
      <c r="W42" s="75" t="str">
        <f>Otchet!W41</f>
        <v/>
      </c>
      <c r="X42" s="75" t="str">
        <f>IF('Часть 2'!D46="","",'Часть 2'!D46)</f>
        <v/>
      </c>
      <c r="Y42" s="75" t="str">
        <f>IF('Часть 2'!E46="","",'Часть 2'!E46)</f>
        <v/>
      </c>
      <c r="Z42" s="75" t="str">
        <f>IF('Часть 2'!F46="","",'Часть 2'!F46)</f>
        <v/>
      </c>
      <c r="AA42" s="75" t="str">
        <f>IF('Часть 2'!G46="","",'Часть 2'!G46)</f>
        <v/>
      </c>
      <c r="AB42" s="75" t="str">
        <f>IF('Часть 2'!H46="","",'Часть 2'!H46)</f>
        <v/>
      </c>
      <c r="AC42" s="75" t="str">
        <f>IF('Часть 2'!I46="","",'Часть 2'!I46)</f>
        <v/>
      </c>
      <c r="AD42" s="75" t="str">
        <f>IF('Часть 2'!J46="","",'Часть 2'!J46)</f>
        <v/>
      </c>
      <c r="AE42" s="75" t="str">
        <f>IF('Часть 2'!K46="","",'Часть 2'!K46)</f>
        <v/>
      </c>
      <c r="AF42" s="75" t="str">
        <f>IF('Часть 2'!L46="","",'Часть 2'!L46)</f>
        <v/>
      </c>
      <c r="AG42" s="75" t="str">
        <f>IF('Часть 2'!M46="","",'Часть 2'!M46)</f>
        <v/>
      </c>
      <c r="AH42" s="75" t="str">
        <f>IF('Часть 2'!N46="","",'Часть 2'!N46)</f>
        <v/>
      </c>
      <c r="AI42" s="75" t="str">
        <f>IF('Часть 2'!O46="","",'Часть 2'!O46)</f>
        <v/>
      </c>
      <c r="AJ42" s="75" t="str">
        <f>IF('Часть 2'!P46="","",'Часть 2'!P46)</f>
        <v/>
      </c>
      <c r="AK42" s="75" t="str">
        <f>IF('Часть 2'!Q46="","",'Часть 2'!Q46)</f>
        <v/>
      </c>
      <c r="AL42" s="75" t="str">
        <f>IF('Часть 2'!R46="","",'Часть 2'!R46)</f>
        <v/>
      </c>
      <c r="AM42" s="75" t="str">
        <f>IF('Часть 2'!S46="","",'Часть 2'!S46)</f>
        <v/>
      </c>
      <c r="AN42" s="75" t="str">
        <f>IF('Часть 2'!T46="","",'Часть 2'!T46)</f>
        <v/>
      </c>
      <c r="AO42" s="75" t="str">
        <f>IF('Часть 2'!U46="","",'Часть 2'!U46)</f>
        <v/>
      </c>
      <c r="AP42" s="75" t="str">
        <f>IF('Часть 2'!V46="","",'Часть 2'!V46)</f>
        <v/>
      </c>
      <c r="AQ42" s="231" t="str">
        <f>IF('Часть 2'!W46="","",'Часть 2'!W46)</f>
        <v/>
      </c>
      <c r="AR42" s="233" t="str">
        <f t="shared" si="1"/>
        <v/>
      </c>
      <c r="AS42" s="75" t="str">
        <f>IF(A42=1,Otchet!AS41,"")</f>
        <v/>
      </c>
      <c r="AT42" s="244" t="str">
        <f>IF(A42=1,Otchet!AT41,"")</f>
        <v/>
      </c>
      <c r="AU42" s="233" t="str">
        <f>IF(A42=1,Otchet!DJ41,"")</f>
        <v/>
      </c>
      <c r="AV42" s="75" t="str">
        <f>IF(A42=1,Otchet!DM41,"")</f>
        <v/>
      </c>
      <c r="AW42" s="75" t="str">
        <f>IF(A42=1,Otchet!DP41,"")</f>
        <v/>
      </c>
      <c r="AX42" s="244" t="str">
        <f>IF(A42=1,Otchet!DV41,"")</f>
        <v/>
      </c>
      <c r="AY42" s="244" t="str">
        <f>IF(A42=1,Otchet!DT41,"")</f>
        <v/>
      </c>
      <c r="AZ42" s="233" t="str">
        <f>IF(A42=1,Otchet!DK41,"")</f>
        <v/>
      </c>
      <c r="BA42" s="224" t="str">
        <f>IF(A42=1,Otchet!DN41,"")</f>
        <v/>
      </c>
      <c r="BB42" s="75" t="str">
        <f>IF(A42=1,Otchet!DQ41,"")</f>
        <v/>
      </c>
      <c r="BC42" s="244" t="str">
        <f>IF(A42=1,Otchet!DW41,"")</f>
        <v/>
      </c>
      <c r="BD42" s="244" t="str">
        <f>IF(A42=1,Otchet!DU41,"")</f>
        <v/>
      </c>
      <c r="BE42" s="233" t="str">
        <f>IF(A42=1,Otchet!DL41,"")</f>
        <v/>
      </c>
      <c r="BF42" s="244" t="str">
        <f>IF(A42=1,Otchet!DX41,"")</f>
        <v/>
      </c>
      <c r="BG42" s="236"/>
    </row>
    <row r="43" spans="1:59" s="93" customFormat="1" x14ac:dyDescent="0.2">
      <c r="A43" s="21">
        <f t="shared" si="0"/>
        <v>0</v>
      </c>
      <c r="B43" s="72">
        <v>39</v>
      </c>
      <c r="C43" s="27" t="str">
        <f>IF(ISBLANK(Список!B44),"",IF(Список!K44=0,"------",Список!B44))</f>
        <v/>
      </c>
      <c r="D43" s="75" t="str">
        <f>Otchet!D42</f>
        <v/>
      </c>
      <c r="E43" s="75" t="str">
        <f>Otchet!E42</f>
        <v/>
      </c>
      <c r="F43" s="75" t="str">
        <f>Otchet!F42</f>
        <v/>
      </c>
      <c r="G43" s="75" t="str">
        <f>Otchet!G42</f>
        <v/>
      </c>
      <c r="H43" s="75" t="str">
        <f>Otchet!H42</f>
        <v/>
      </c>
      <c r="I43" s="75" t="str">
        <f>Otchet!I42</f>
        <v/>
      </c>
      <c r="J43" s="75" t="str">
        <f>Otchet!J42</f>
        <v/>
      </c>
      <c r="K43" s="75" t="str">
        <f>Otchet!K42</f>
        <v/>
      </c>
      <c r="L43" s="75" t="str">
        <f>Otchet!L42</f>
        <v/>
      </c>
      <c r="M43" s="75" t="str">
        <f>Otchet!M42</f>
        <v/>
      </c>
      <c r="N43" s="75" t="str">
        <f>Otchet!N42</f>
        <v/>
      </c>
      <c r="O43" s="75" t="str">
        <f>Otchet!O42</f>
        <v/>
      </c>
      <c r="P43" s="75" t="str">
        <f>Otchet!P42</f>
        <v/>
      </c>
      <c r="Q43" s="75" t="str">
        <f>Otchet!Q42</f>
        <v/>
      </c>
      <c r="R43" s="75" t="str">
        <f>Otchet!R42</f>
        <v/>
      </c>
      <c r="S43" s="75" t="str">
        <f>Otchet!S42</f>
        <v/>
      </c>
      <c r="T43" s="75" t="str">
        <f>Otchet!T42</f>
        <v/>
      </c>
      <c r="U43" s="75" t="str">
        <f>Otchet!U42</f>
        <v/>
      </c>
      <c r="V43" s="75" t="str">
        <f>Otchet!V42</f>
        <v/>
      </c>
      <c r="W43" s="75" t="str">
        <f>Otchet!W42</f>
        <v/>
      </c>
      <c r="X43" s="75" t="str">
        <f>IF('Часть 2'!D47="","",'Часть 2'!D47)</f>
        <v/>
      </c>
      <c r="Y43" s="75" t="str">
        <f>IF('Часть 2'!E47="","",'Часть 2'!E47)</f>
        <v/>
      </c>
      <c r="Z43" s="75" t="str">
        <f>IF('Часть 2'!F47="","",'Часть 2'!F47)</f>
        <v/>
      </c>
      <c r="AA43" s="75" t="str">
        <f>IF('Часть 2'!G47="","",'Часть 2'!G47)</f>
        <v/>
      </c>
      <c r="AB43" s="75" t="str">
        <f>IF('Часть 2'!H47="","",'Часть 2'!H47)</f>
        <v/>
      </c>
      <c r="AC43" s="75" t="str">
        <f>IF('Часть 2'!I47="","",'Часть 2'!I47)</f>
        <v/>
      </c>
      <c r="AD43" s="75" t="str">
        <f>IF('Часть 2'!J47="","",'Часть 2'!J47)</f>
        <v/>
      </c>
      <c r="AE43" s="75" t="str">
        <f>IF('Часть 2'!K47="","",'Часть 2'!K47)</f>
        <v/>
      </c>
      <c r="AF43" s="75" t="str">
        <f>IF('Часть 2'!L47="","",'Часть 2'!L47)</f>
        <v/>
      </c>
      <c r="AG43" s="75" t="str">
        <f>IF('Часть 2'!M47="","",'Часть 2'!M47)</f>
        <v/>
      </c>
      <c r="AH43" s="75" t="str">
        <f>IF('Часть 2'!N47="","",'Часть 2'!N47)</f>
        <v/>
      </c>
      <c r="AI43" s="75" t="str">
        <f>IF('Часть 2'!O47="","",'Часть 2'!O47)</f>
        <v/>
      </c>
      <c r="AJ43" s="75" t="str">
        <f>IF('Часть 2'!P47="","",'Часть 2'!P47)</f>
        <v/>
      </c>
      <c r="AK43" s="75" t="str">
        <f>IF('Часть 2'!Q47="","",'Часть 2'!Q47)</f>
        <v/>
      </c>
      <c r="AL43" s="75" t="str">
        <f>IF('Часть 2'!R47="","",'Часть 2'!R47)</f>
        <v/>
      </c>
      <c r="AM43" s="75" t="str">
        <f>IF('Часть 2'!S47="","",'Часть 2'!S47)</f>
        <v/>
      </c>
      <c r="AN43" s="75" t="str">
        <f>IF('Часть 2'!T47="","",'Часть 2'!T47)</f>
        <v/>
      </c>
      <c r="AO43" s="75" t="str">
        <f>IF('Часть 2'!U47="","",'Часть 2'!U47)</f>
        <v/>
      </c>
      <c r="AP43" s="75" t="str">
        <f>IF('Часть 2'!V47="","",'Часть 2'!V47)</f>
        <v/>
      </c>
      <c r="AQ43" s="231" t="str">
        <f>IF('Часть 2'!W47="","",'Часть 2'!W47)</f>
        <v/>
      </c>
      <c r="AR43" s="233" t="str">
        <f t="shared" si="1"/>
        <v/>
      </c>
      <c r="AS43" s="75" t="str">
        <f>IF(A43=1,Otchet!AS42,"")</f>
        <v/>
      </c>
      <c r="AT43" s="244" t="str">
        <f>IF(A43=1,Otchet!AT42,"")</f>
        <v/>
      </c>
      <c r="AU43" s="233" t="str">
        <f>IF(A43=1,Otchet!DJ42,"")</f>
        <v/>
      </c>
      <c r="AV43" s="75" t="str">
        <f>IF(A43=1,Otchet!DM42,"")</f>
        <v/>
      </c>
      <c r="AW43" s="75" t="str">
        <f>IF(A43=1,Otchet!DP42,"")</f>
        <v/>
      </c>
      <c r="AX43" s="244" t="str">
        <f>IF(A43=1,Otchet!DV42,"")</f>
        <v/>
      </c>
      <c r="AY43" s="244" t="str">
        <f>IF(A43=1,Otchet!DT42,"")</f>
        <v/>
      </c>
      <c r="AZ43" s="233" t="str">
        <f>IF(A43=1,Otchet!DK42,"")</f>
        <v/>
      </c>
      <c r="BA43" s="224" t="str">
        <f>IF(A43=1,Otchet!DN42,"")</f>
        <v/>
      </c>
      <c r="BB43" s="75" t="str">
        <f>IF(A43=1,Otchet!DQ42,"")</f>
        <v/>
      </c>
      <c r="BC43" s="244" t="str">
        <f>IF(A43=1,Otchet!DW42,"")</f>
        <v/>
      </c>
      <c r="BD43" s="244" t="str">
        <f>IF(A43=1,Otchet!DU42,"")</f>
        <v/>
      </c>
      <c r="BE43" s="233" t="str">
        <f>IF(A43=1,Otchet!DL42,"")</f>
        <v/>
      </c>
      <c r="BF43" s="244" t="str">
        <f>IF(A43=1,Otchet!DX42,"")</f>
        <v/>
      </c>
      <c r="BG43" s="236"/>
    </row>
    <row r="44" spans="1:59" s="93" customFormat="1" x14ac:dyDescent="0.2">
      <c r="A44" s="21">
        <f t="shared" si="0"/>
        <v>0</v>
      </c>
      <c r="B44" s="72">
        <v>40</v>
      </c>
      <c r="C44" s="27" t="str">
        <f>IF(ISBLANK(Список!B45),"",IF(Список!K45=0,"------",Список!B45))</f>
        <v/>
      </c>
      <c r="D44" s="75" t="str">
        <f>Otchet!D43</f>
        <v/>
      </c>
      <c r="E44" s="75" t="str">
        <f>Otchet!E43</f>
        <v/>
      </c>
      <c r="F44" s="75" t="str">
        <f>Otchet!F43</f>
        <v/>
      </c>
      <c r="G44" s="75" t="str">
        <f>Otchet!G43</f>
        <v/>
      </c>
      <c r="H44" s="75" t="str">
        <f>Otchet!H43</f>
        <v/>
      </c>
      <c r="I44" s="75" t="str">
        <f>Otchet!I43</f>
        <v/>
      </c>
      <c r="J44" s="75" t="str">
        <f>Otchet!J43</f>
        <v/>
      </c>
      <c r="K44" s="75" t="str">
        <f>Otchet!K43</f>
        <v/>
      </c>
      <c r="L44" s="75" t="str">
        <f>Otchet!L43</f>
        <v/>
      </c>
      <c r="M44" s="75" t="str">
        <f>Otchet!M43</f>
        <v/>
      </c>
      <c r="N44" s="75" t="str">
        <f>Otchet!N43</f>
        <v/>
      </c>
      <c r="O44" s="75" t="str">
        <f>Otchet!O43</f>
        <v/>
      </c>
      <c r="P44" s="75" t="str">
        <f>Otchet!P43</f>
        <v/>
      </c>
      <c r="Q44" s="75" t="str">
        <f>Otchet!Q43</f>
        <v/>
      </c>
      <c r="R44" s="75" t="str">
        <f>Otchet!R43</f>
        <v/>
      </c>
      <c r="S44" s="75" t="str">
        <f>Otchet!S43</f>
        <v/>
      </c>
      <c r="T44" s="75" t="str">
        <f>Otchet!T43</f>
        <v/>
      </c>
      <c r="U44" s="75" t="str">
        <f>Otchet!U43</f>
        <v/>
      </c>
      <c r="V44" s="75" t="str">
        <f>Otchet!V43</f>
        <v/>
      </c>
      <c r="W44" s="75" t="str">
        <f>Otchet!W43</f>
        <v/>
      </c>
      <c r="X44" s="75" t="str">
        <f>IF('Часть 2'!D48="","",'Часть 2'!D48)</f>
        <v/>
      </c>
      <c r="Y44" s="75" t="str">
        <f>IF('Часть 2'!E48="","",'Часть 2'!E48)</f>
        <v/>
      </c>
      <c r="Z44" s="75" t="str">
        <f>IF('Часть 2'!F48="","",'Часть 2'!F48)</f>
        <v/>
      </c>
      <c r="AA44" s="75" t="str">
        <f>IF('Часть 2'!G48="","",'Часть 2'!G48)</f>
        <v/>
      </c>
      <c r="AB44" s="75" t="str">
        <f>IF('Часть 2'!H48="","",'Часть 2'!H48)</f>
        <v/>
      </c>
      <c r="AC44" s="75" t="str">
        <f>IF('Часть 2'!I48="","",'Часть 2'!I48)</f>
        <v/>
      </c>
      <c r="AD44" s="75" t="str">
        <f>IF('Часть 2'!J48="","",'Часть 2'!J48)</f>
        <v/>
      </c>
      <c r="AE44" s="75" t="str">
        <f>IF('Часть 2'!K48="","",'Часть 2'!K48)</f>
        <v/>
      </c>
      <c r="AF44" s="75" t="str">
        <f>IF('Часть 2'!L48="","",'Часть 2'!L48)</f>
        <v/>
      </c>
      <c r="AG44" s="75" t="str">
        <f>IF('Часть 2'!M48="","",'Часть 2'!M48)</f>
        <v/>
      </c>
      <c r="AH44" s="75" t="str">
        <f>IF('Часть 2'!N48="","",'Часть 2'!N48)</f>
        <v/>
      </c>
      <c r="AI44" s="75" t="str">
        <f>IF('Часть 2'!O48="","",'Часть 2'!O48)</f>
        <v/>
      </c>
      <c r="AJ44" s="75" t="str">
        <f>IF('Часть 2'!P48="","",'Часть 2'!P48)</f>
        <v/>
      </c>
      <c r="AK44" s="75" t="str">
        <f>IF('Часть 2'!Q48="","",'Часть 2'!Q48)</f>
        <v/>
      </c>
      <c r="AL44" s="75" t="str">
        <f>IF('Часть 2'!R48="","",'Часть 2'!R48)</f>
        <v/>
      </c>
      <c r="AM44" s="75" t="str">
        <f>IF('Часть 2'!S48="","",'Часть 2'!S48)</f>
        <v/>
      </c>
      <c r="AN44" s="75" t="str">
        <f>IF('Часть 2'!T48="","",'Часть 2'!T48)</f>
        <v/>
      </c>
      <c r="AO44" s="75" t="str">
        <f>IF('Часть 2'!U48="","",'Часть 2'!U48)</f>
        <v/>
      </c>
      <c r="AP44" s="75" t="str">
        <f>IF('Часть 2'!V48="","",'Часть 2'!V48)</f>
        <v/>
      </c>
      <c r="AQ44" s="231" t="str">
        <f>IF('Часть 2'!W48="","",'Часть 2'!W48)</f>
        <v/>
      </c>
      <c r="AR44" s="233" t="str">
        <f t="shared" si="1"/>
        <v/>
      </c>
      <c r="AS44" s="75" t="str">
        <f>IF(A44=1,Otchet!AS43,"")</f>
        <v/>
      </c>
      <c r="AT44" s="244" t="str">
        <f>IF(A44=1,Otchet!AT43,"")</f>
        <v/>
      </c>
      <c r="AU44" s="233" t="str">
        <f>IF(A44=1,Otchet!DJ43,"")</f>
        <v/>
      </c>
      <c r="AV44" s="75" t="str">
        <f>IF(A44=1,Otchet!DM43,"")</f>
        <v/>
      </c>
      <c r="AW44" s="75" t="str">
        <f>IF(A44=1,Otchet!DP43,"")</f>
        <v/>
      </c>
      <c r="AX44" s="244" t="str">
        <f>IF(A44=1,Otchet!DV43,"")</f>
        <v/>
      </c>
      <c r="AY44" s="244" t="str">
        <f>IF(A44=1,Otchet!DT43,"")</f>
        <v/>
      </c>
      <c r="AZ44" s="233" t="str">
        <f>IF(A44=1,Otchet!DK43,"")</f>
        <v/>
      </c>
      <c r="BA44" s="224" t="str">
        <f>IF(A44=1,Otchet!DN43,"")</f>
        <v/>
      </c>
      <c r="BB44" s="75" t="str">
        <f>IF(A44=1,Otchet!DQ43,"")</f>
        <v/>
      </c>
      <c r="BC44" s="244" t="str">
        <f>IF(A44=1,Otchet!DW43,"")</f>
        <v/>
      </c>
      <c r="BD44" s="244" t="str">
        <f>IF(A44=1,Otchet!DU43,"")</f>
        <v/>
      </c>
      <c r="BE44" s="233" t="str">
        <f>IF(A44=1,Otchet!DL43,"")</f>
        <v/>
      </c>
      <c r="BF44" s="244" t="str">
        <f>IF(A44=1,Otchet!DX43,"")</f>
        <v/>
      </c>
      <c r="BG44" s="236"/>
    </row>
    <row r="45" spans="1:59" ht="15.75" x14ac:dyDescent="0.25">
      <c r="B45" s="225"/>
      <c r="AR45" s="248" t="s">
        <v>189</v>
      </c>
      <c r="AT45" s="80"/>
      <c r="AU45" s="80"/>
      <c r="AV45" s="254"/>
      <c r="AW45" s="248" t="s">
        <v>189</v>
      </c>
      <c r="AX45" s="80"/>
      <c r="AY45" s="80"/>
      <c r="AZ45" s="225"/>
      <c r="BA45" s="254"/>
      <c r="BB45" s="254" t="s">
        <v>189</v>
      </c>
      <c r="BC45" s="80"/>
      <c r="BD45" s="80"/>
      <c r="BF45" s="80"/>
    </row>
    <row r="46" spans="1:59" ht="16.5" customHeight="1" x14ac:dyDescent="0.25">
      <c r="B46" s="221">
        <v>1</v>
      </c>
      <c r="C46" s="77" t="s">
        <v>113</v>
      </c>
      <c r="D46" s="224">
        <f>COUNTIF(D5:D44,1)</f>
        <v>5</v>
      </c>
      <c r="E46" s="75">
        <f t="shared" ref="E46:W46" si="2">COUNTIF(E5:E44,1)</f>
        <v>12</v>
      </c>
      <c r="F46" s="75">
        <f t="shared" si="2"/>
        <v>12</v>
      </c>
      <c r="G46" s="75">
        <f t="shared" si="2"/>
        <v>12</v>
      </c>
      <c r="H46" s="75">
        <f t="shared" si="2"/>
        <v>7</v>
      </c>
      <c r="I46" s="75">
        <f t="shared" si="2"/>
        <v>15</v>
      </c>
      <c r="J46" s="75">
        <f t="shared" si="2"/>
        <v>8</v>
      </c>
      <c r="K46" s="75">
        <f t="shared" si="2"/>
        <v>4</v>
      </c>
      <c r="L46" s="75">
        <f t="shared" si="2"/>
        <v>0</v>
      </c>
      <c r="M46" s="75">
        <f t="shared" si="2"/>
        <v>0</v>
      </c>
      <c r="N46" s="75">
        <f t="shared" si="2"/>
        <v>0</v>
      </c>
      <c r="O46" s="75">
        <f t="shared" si="2"/>
        <v>0</v>
      </c>
      <c r="P46" s="75">
        <f t="shared" si="2"/>
        <v>0</v>
      </c>
      <c r="Q46" s="75">
        <f t="shared" si="2"/>
        <v>0</v>
      </c>
      <c r="R46" s="75">
        <f t="shared" si="2"/>
        <v>0</v>
      </c>
      <c r="S46" s="75">
        <f t="shared" si="2"/>
        <v>0</v>
      </c>
      <c r="T46" s="75">
        <f t="shared" si="2"/>
        <v>0</v>
      </c>
      <c r="U46" s="75">
        <f t="shared" si="2"/>
        <v>0</v>
      </c>
      <c r="V46" s="75">
        <f t="shared" si="2"/>
        <v>0</v>
      </c>
      <c r="W46" s="75">
        <f t="shared" si="2"/>
        <v>0</v>
      </c>
      <c r="X46" s="75">
        <f t="shared" ref="X46:AG51" si="3">COUNTIF(X$5:X$44,$B46)</f>
        <v>0</v>
      </c>
      <c r="Y46" s="75">
        <f t="shared" si="3"/>
        <v>1</v>
      </c>
      <c r="Z46" s="75">
        <f t="shared" si="3"/>
        <v>0</v>
      </c>
      <c r="AA46" s="75">
        <f t="shared" si="3"/>
        <v>0</v>
      </c>
      <c r="AB46" s="75">
        <f t="shared" si="3"/>
        <v>0</v>
      </c>
      <c r="AC46" s="75">
        <f t="shared" si="3"/>
        <v>0</v>
      </c>
      <c r="AD46" s="75">
        <f t="shared" si="3"/>
        <v>0</v>
      </c>
      <c r="AE46" s="75">
        <f t="shared" si="3"/>
        <v>0</v>
      </c>
      <c r="AF46" s="75">
        <f t="shared" si="3"/>
        <v>0</v>
      </c>
      <c r="AG46" s="75">
        <f t="shared" si="3"/>
        <v>0</v>
      </c>
      <c r="AH46" s="75">
        <f t="shared" ref="AH46:AQ51" si="4">COUNTIF(AH$5:AH$44,$B46)</f>
        <v>0</v>
      </c>
      <c r="AI46" s="75">
        <f t="shared" si="4"/>
        <v>0</v>
      </c>
      <c r="AJ46" s="75">
        <f t="shared" si="4"/>
        <v>0</v>
      </c>
      <c r="AK46" s="75">
        <f t="shared" si="4"/>
        <v>0</v>
      </c>
      <c r="AL46" s="75">
        <f t="shared" si="4"/>
        <v>0</v>
      </c>
      <c r="AM46" s="75">
        <f t="shared" si="4"/>
        <v>0</v>
      </c>
      <c r="AN46" s="75">
        <f t="shared" si="4"/>
        <v>0</v>
      </c>
      <c r="AO46" s="75">
        <f t="shared" si="4"/>
        <v>0</v>
      </c>
      <c r="AP46" s="75">
        <f t="shared" si="4"/>
        <v>0</v>
      </c>
      <c r="AQ46" s="231">
        <f t="shared" si="4"/>
        <v>0</v>
      </c>
      <c r="AR46" s="234" t="s">
        <v>308</v>
      </c>
      <c r="AS46" s="75">
        <f>COUNTIF(AS$5:AS$44,5)</f>
        <v>2</v>
      </c>
      <c r="AT46" s="249">
        <f>AS46/Список!H$5</f>
        <v>0.13333333333333333</v>
      </c>
      <c r="AU46" s="256"/>
      <c r="AV46" s="255"/>
      <c r="AW46" s="252" t="s">
        <v>308</v>
      </c>
      <c r="AX46" s="75">
        <f>COUNTIF(AW$5:AW$44,5)</f>
        <v>0</v>
      </c>
      <c r="AY46" s="249">
        <f>AX46/Список!H$5</f>
        <v>0</v>
      </c>
      <c r="AZ46" s="236"/>
      <c r="BA46" s="255"/>
      <c r="BB46" s="252" t="s">
        <v>308</v>
      </c>
      <c r="BC46" s="75">
        <f>COUNTIF(BB$5:BB$44,5)</f>
        <v>0</v>
      </c>
      <c r="BD46" s="249">
        <f>BC46/Список!H$5</f>
        <v>0</v>
      </c>
      <c r="BF46" s="228"/>
      <c r="BG46" s="236"/>
    </row>
    <row r="47" spans="1:59" ht="16.5" customHeight="1" x14ac:dyDescent="0.25">
      <c r="B47" s="222">
        <v>2</v>
      </c>
      <c r="C47" s="77" t="s">
        <v>114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75">
        <f t="shared" si="3"/>
        <v>2</v>
      </c>
      <c r="Y47" s="75">
        <f t="shared" si="3"/>
        <v>3</v>
      </c>
      <c r="Z47" s="75">
        <f t="shared" si="3"/>
        <v>0</v>
      </c>
      <c r="AA47" s="75">
        <f t="shared" si="3"/>
        <v>0</v>
      </c>
      <c r="AB47" s="75">
        <f t="shared" si="3"/>
        <v>0</v>
      </c>
      <c r="AC47" s="75">
        <f t="shared" si="3"/>
        <v>0</v>
      </c>
      <c r="AD47" s="75">
        <f t="shared" si="3"/>
        <v>0</v>
      </c>
      <c r="AE47" s="75">
        <f t="shared" si="3"/>
        <v>0</v>
      </c>
      <c r="AF47" s="75">
        <f t="shared" si="3"/>
        <v>0</v>
      </c>
      <c r="AG47" s="75">
        <f t="shared" si="3"/>
        <v>0</v>
      </c>
      <c r="AH47" s="75">
        <f t="shared" si="4"/>
        <v>0</v>
      </c>
      <c r="AI47" s="75">
        <f t="shared" si="4"/>
        <v>0</v>
      </c>
      <c r="AJ47" s="75">
        <f t="shared" si="4"/>
        <v>0</v>
      </c>
      <c r="AK47" s="75">
        <f t="shared" si="4"/>
        <v>0</v>
      </c>
      <c r="AL47" s="75">
        <f t="shared" si="4"/>
        <v>0</v>
      </c>
      <c r="AM47" s="75">
        <f t="shared" si="4"/>
        <v>0</v>
      </c>
      <c r="AN47" s="75">
        <f t="shared" si="4"/>
        <v>0</v>
      </c>
      <c r="AO47" s="75">
        <f t="shared" si="4"/>
        <v>0</v>
      </c>
      <c r="AP47" s="75">
        <f t="shared" si="4"/>
        <v>0</v>
      </c>
      <c r="AQ47" s="231">
        <f t="shared" si="4"/>
        <v>0</v>
      </c>
      <c r="AR47" s="234" t="s">
        <v>309</v>
      </c>
      <c r="AS47" s="75">
        <f>COUNTIF(AS$5:AS$44,4)</f>
        <v>3</v>
      </c>
      <c r="AT47" s="245">
        <f>AS47/Список!H$5</f>
        <v>0.2</v>
      </c>
      <c r="AU47" s="256"/>
      <c r="AV47" s="255"/>
      <c r="AW47" s="252" t="s">
        <v>309</v>
      </c>
      <c r="AX47" s="75">
        <f>COUNTIF(AW$5:AW$44,4)</f>
        <v>0</v>
      </c>
      <c r="AY47" s="245">
        <f>AX47/Список!H$5</f>
        <v>0</v>
      </c>
      <c r="AZ47" s="236"/>
      <c r="BA47" s="255"/>
      <c r="BB47" s="252" t="s">
        <v>309</v>
      </c>
      <c r="BC47" s="75">
        <f>COUNTIF(BB$5:BB$44,4)</f>
        <v>0</v>
      </c>
      <c r="BD47" s="249">
        <f>BC47/Список!H$5</f>
        <v>0</v>
      </c>
      <c r="BF47" s="228"/>
      <c r="BG47" s="236"/>
    </row>
    <row r="48" spans="1:59" ht="16.5" hidden="1" customHeight="1" x14ac:dyDescent="0.25">
      <c r="B48" s="222">
        <v>3</v>
      </c>
      <c r="C48" s="77" t="s">
        <v>145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75">
        <f t="shared" si="3"/>
        <v>0</v>
      </c>
      <c r="Y48" s="75">
        <f t="shared" si="3"/>
        <v>0</v>
      </c>
      <c r="Z48" s="75">
        <f t="shared" si="3"/>
        <v>0</v>
      </c>
      <c r="AA48" s="75">
        <f t="shared" si="3"/>
        <v>0</v>
      </c>
      <c r="AB48" s="75">
        <f t="shared" si="3"/>
        <v>0</v>
      </c>
      <c r="AC48" s="75">
        <f t="shared" si="3"/>
        <v>0</v>
      </c>
      <c r="AD48" s="75">
        <f t="shared" si="3"/>
        <v>0</v>
      </c>
      <c r="AE48" s="75">
        <f t="shared" si="3"/>
        <v>0</v>
      </c>
      <c r="AF48" s="75">
        <f t="shared" si="3"/>
        <v>0</v>
      </c>
      <c r="AG48" s="75">
        <f t="shared" si="3"/>
        <v>0</v>
      </c>
      <c r="AH48" s="75">
        <f t="shared" si="4"/>
        <v>0</v>
      </c>
      <c r="AI48" s="75">
        <f t="shared" si="4"/>
        <v>0</v>
      </c>
      <c r="AJ48" s="75">
        <f t="shared" si="4"/>
        <v>0</v>
      </c>
      <c r="AK48" s="75">
        <f t="shared" si="4"/>
        <v>0</v>
      </c>
      <c r="AL48" s="75">
        <f t="shared" si="4"/>
        <v>0</v>
      </c>
      <c r="AM48" s="75">
        <f t="shared" si="4"/>
        <v>0</v>
      </c>
      <c r="AN48" s="75">
        <f t="shared" si="4"/>
        <v>0</v>
      </c>
      <c r="AO48" s="75">
        <f t="shared" si="4"/>
        <v>0</v>
      </c>
      <c r="AP48" s="75">
        <f t="shared" si="4"/>
        <v>0</v>
      </c>
      <c r="AQ48" s="231">
        <f t="shared" si="4"/>
        <v>0</v>
      </c>
      <c r="AU48" s="256"/>
      <c r="AV48" s="255"/>
      <c r="AW48" s="252" t="s">
        <v>310</v>
      </c>
      <c r="AX48" s="75">
        <f>COUNTIF(AW$5:AW$44,3)</f>
        <v>0</v>
      </c>
      <c r="AY48" s="245">
        <f>AX48/Список!H$5</f>
        <v>0</v>
      </c>
      <c r="AZ48" s="236"/>
      <c r="BA48" s="255"/>
      <c r="BB48" s="252" t="s">
        <v>310</v>
      </c>
      <c r="BC48" s="75">
        <f>COUNTIF(BB$5:BB$44,3)</f>
        <v>0</v>
      </c>
      <c r="BD48" s="249">
        <f>BC48/Список!H$5</f>
        <v>0</v>
      </c>
      <c r="BF48" s="228"/>
      <c r="BG48" s="236"/>
    </row>
    <row r="49" spans="2:105" ht="16.5" hidden="1" customHeight="1" x14ac:dyDescent="0.25">
      <c r="B49" s="222">
        <v>4</v>
      </c>
      <c r="C49" s="77" t="s">
        <v>146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75">
        <f t="shared" si="3"/>
        <v>0</v>
      </c>
      <c r="Y49" s="75">
        <f t="shared" si="3"/>
        <v>0</v>
      </c>
      <c r="Z49" s="75">
        <f t="shared" si="3"/>
        <v>0</v>
      </c>
      <c r="AA49" s="75">
        <f t="shared" si="3"/>
        <v>0</v>
      </c>
      <c r="AB49" s="75">
        <f t="shared" si="3"/>
        <v>0</v>
      </c>
      <c r="AC49" s="75">
        <f t="shared" si="3"/>
        <v>0</v>
      </c>
      <c r="AD49" s="75">
        <f t="shared" si="3"/>
        <v>0</v>
      </c>
      <c r="AE49" s="75">
        <f t="shared" si="3"/>
        <v>0</v>
      </c>
      <c r="AF49" s="75">
        <f t="shared" si="3"/>
        <v>0</v>
      </c>
      <c r="AG49" s="75">
        <f t="shared" si="3"/>
        <v>0</v>
      </c>
      <c r="AH49" s="75">
        <f t="shared" si="4"/>
        <v>0</v>
      </c>
      <c r="AI49" s="75">
        <f t="shared" si="4"/>
        <v>0</v>
      </c>
      <c r="AJ49" s="75">
        <f t="shared" si="4"/>
        <v>0</v>
      </c>
      <c r="AK49" s="75">
        <f t="shared" si="4"/>
        <v>0</v>
      </c>
      <c r="AL49" s="75">
        <f t="shared" si="4"/>
        <v>0</v>
      </c>
      <c r="AM49" s="75">
        <f t="shared" si="4"/>
        <v>0</v>
      </c>
      <c r="AN49" s="75">
        <f t="shared" si="4"/>
        <v>0</v>
      </c>
      <c r="AO49" s="75">
        <f t="shared" si="4"/>
        <v>0</v>
      </c>
      <c r="AP49" s="75">
        <f t="shared" si="4"/>
        <v>0</v>
      </c>
      <c r="AQ49" s="231">
        <f t="shared" si="4"/>
        <v>0</v>
      </c>
      <c r="AU49" s="256"/>
      <c r="AV49" s="255"/>
      <c r="AW49" s="252" t="s">
        <v>311</v>
      </c>
      <c r="AX49" s="75">
        <f>COUNTIF(AW$5:AW$44,2)</f>
        <v>15</v>
      </c>
      <c r="AY49" s="245">
        <f>AX49/Список!H$5</f>
        <v>1</v>
      </c>
      <c r="AZ49" s="236"/>
      <c r="BA49" s="255"/>
      <c r="BB49" s="252" t="s">
        <v>311</v>
      </c>
      <c r="BC49" s="75">
        <f>COUNTIF(BB$5:BB$44,2)</f>
        <v>15</v>
      </c>
      <c r="BD49" s="249">
        <f>BC49/Список!H$5</f>
        <v>1</v>
      </c>
      <c r="BF49" s="228"/>
      <c r="BG49" s="236"/>
    </row>
    <row r="50" spans="2:105" ht="15.75" hidden="1" x14ac:dyDescent="0.25">
      <c r="B50" s="80">
        <v>5</v>
      </c>
      <c r="C50" s="77" t="s">
        <v>147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75">
        <f t="shared" si="3"/>
        <v>0</v>
      </c>
      <c r="Y50" s="75">
        <f t="shared" si="3"/>
        <v>0</v>
      </c>
      <c r="Z50" s="75">
        <f t="shared" si="3"/>
        <v>0</v>
      </c>
      <c r="AA50" s="75">
        <f t="shared" si="3"/>
        <v>0</v>
      </c>
      <c r="AB50" s="75">
        <f t="shared" si="3"/>
        <v>0</v>
      </c>
      <c r="AC50" s="75">
        <f t="shared" si="3"/>
        <v>0</v>
      </c>
      <c r="AD50" s="75">
        <f t="shared" si="3"/>
        <v>0</v>
      </c>
      <c r="AE50" s="75">
        <f t="shared" si="3"/>
        <v>0</v>
      </c>
      <c r="AF50" s="75">
        <f t="shared" si="3"/>
        <v>0</v>
      </c>
      <c r="AG50" s="75">
        <f t="shared" si="3"/>
        <v>0</v>
      </c>
      <c r="AH50" s="75">
        <f t="shared" si="4"/>
        <v>0</v>
      </c>
      <c r="AI50" s="75">
        <f t="shared" si="4"/>
        <v>0</v>
      </c>
      <c r="AJ50" s="75">
        <f t="shared" si="4"/>
        <v>0</v>
      </c>
      <c r="AK50" s="75">
        <f t="shared" si="4"/>
        <v>0</v>
      </c>
      <c r="AL50" s="75">
        <f t="shared" si="4"/>
        <v>0</v>
      </c>
      <c r="AM50" s="75">
        <f t="shared" si="4"/>
        <v>0</v>
      </c>
      <c r="AN50" s="75">
        <f t="shared" si="4"/>
        <v>0</v>
      </c>
      <c r="AO50" s="75">
        <f t="shared" si="4"/>
        <v>0</v>
      </c>
      <c r="AP50" s="75">
        <f t="shared" si="4"/>
        <v>0</v>
      </c>
      <c r="AQ50" s="231">
        <f t="shared" si="4"/>
        <v>0</v>
      </c>
      <c r="AR50" s="234"/>
      <c r="AS50" s="74"/>
      <c r="AT50" s="246"/>
      <c r="AU50" s="257"/>
      <c r="AV50" s="255"/>
      <c r="AW50" s="252"/>
      <c r="AX50" s="74"/>
      <c r="AY50" s="246"/>
      <c r="AZ50" s="236"/>
      <c r="BA50" s="255"/>
      <c r="BB50" s="252"/>
      <c r="BC50" s="74"/>
      <c r="BD50" s="250"/>
      <c r="BF50" s="203"/>
      <c r="BG50" s="236"/>
    </row>
    <row r="51" spans="2:105" ht="15.75" hidden="1" x14ac:dyDescent="0.25">
      <c r="B51" s="80">
        <v>6</v>
      </c>
      <c r="C51" s="77" t="s">
        <v>148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75">
        <f t="shared" si="3"/>
        <v>0</v>
      </c>
      <c r="Y51" s="75">
        <f t="shared" si="3"/>
        <v>0</v>
      </c>
      <c r="Z51" s="75">
        <f t="shared" si="3"/>
        <v>0</v>
      </c>
      <c r="AA51" s="75">
        <f t="shared" si="3"/>
        <v>0</v>
      </c>
      <c r="AB51" s="75">
        <f t="shared" si="3"/>
        <v>0</v>
      </c>
      <c r="AC51" s="75">
        <f t="shared" si="3"/>
        <v>0</v>
      </c>
      <c r="AD51" s="75">
        <f t="shared" si="3"/>
        <v>0</v>
      </c>
      <c r="AE51" s="75">
        <f t="shared" si="3"/>
        <v>0</v>
      </c>
      <c r="AF51" s="75">
        <f t="shared" si="3"/>
        <v>0</v>
      </c>
      <c r="AG51" s="75">
        <f t="shared" si="3"/>
        <v>0</v>
      </c>
      <c r="AH51" s="75">
        <f t="shared" si="4"/>
        <v>0</v>
      </c>
      <c r="AI51" s="75">
        <f t="shared" si="4"/>
        <v>0</v>
      </c>
      <c r="AJ51" s="75">
        <f t="shared" si="4"/>
        <v>0</v>
      </c>
      <c r="AK51" s="75">
        <f t="shared" si="4"/>
        <v>0</v>
      </c>
      <c r="AL51" s="75">
        <f t="shared" si="4"/>
        <v>0</v>
      </c>
      <c r="AM51" s="75">
        <f t="shared" si="4"/>
        <v>0</v>
      </c>
      <c r="AN51" s="75">
        <f t="shared" si="4"/>
        <v>0</v>
      </c>
      <c r="AO51" s="75">
        <f t="shared" si="4"/>
        <v>0</v>
      </c>
      <c r="AP51" s="75">
        <f t="shared" si="4"/>
        <v>0</v>
      </c>
      <c r="AQ51" s="231">
        <f t="shared" si="4"/>
        <v>0</v>
      </c>
      <c r="AR51" s="234"/>
      <c r="AS51" s="74"/>
      <c r="AT51" s="246"/>
      <c r="AU51" s="257"/>
      <c r="AV51" s="255"/>
      <c r="AW51" s="252"/>
      <c r="AX51" s="74"/>
      <c r="AY51" s="246"/>
      <c r="AZ51" s="236"/>
      <c r="BA51" s="255"/>
      <c r="BB51" s="252"/>
      <c r="BC51" s="74"/>
      <c r="BD51" s="250"/>
      <c r="BF51" s="203"/>
      <c r="BG51" s="236"/>
    </row>
    <row r="52" spans="2:105" ht="16.5" customHeight="1" x14ac:dyDescent="0.25">
      <c r="C52" s="77" t="s">
        <v>294</v>
      </c>
      <c r="D52" s="75">
        <f t="shared" ref="D52:W52" si="5">COUNTIF(D5:D44,"нет")</f>
        <v>3</v>
      </c>
      <c r="E52" s="75">
        <f t="shared" si="5"/>
        <v>0</v>
      </c>
      <c r="F52" s="75">
        <f t="shared" si="5"/>
        <v>2</v>
      </c>
      <c r="G52" s="75">
        <f t="shared" si="5"/>
        <v>0</v>
      </c>
      <c r="H52" s="75">
        <f t="shared" si="5"/>
        <v>1</v>
      </c>
      <c r="I52" s="75">
        <f t="shared" si="5"/>
        <v>0</v>
      </c>
      <c r="J52" s="75">
        <f t="shared" si="5"/>
        <v>2</v>
      </c>
      <c r="K52" s="75">
        <f t="shared" si="5"/>
        <v>7</v>
      </c>
      <c r="L52" s="75">
        <f t="shared" si="5"/>
        <v>0</v>
      </c>
      <c r="M52" s="75">
        <f t="shared" si="5"/>
        <v>0</v>
      </c>
      <c r="N52" s="75">
        <f t="shared" si="5"/>
        <v>0</v>
      </c>
      <c r="O52" s="75">
        <f t="shared" si="5"/>
        <v>0</v>
      </c>
      <c r="P52" s="75">
        <f t="shared" si="5"/>
        <v>0</v>
      </c>
      <c r="Q52" s="75">
        <f t="shared" si="5"/>
        <v>0</v>
      </c>
      <c r="R52" s="75">
        <f t="shared" si="5"/>
        <v>0</v>
      </c>
      <c r="S52" s="75">
        <f t="shared" si="5"/>
        <v>0</v>
      </c>
      <c r="T52" s="75">
        <f t="shared" si="5"/>
        <v>0</v>
      </c>
      <c r="U52" s="75">
        <f t="shared" si="5"/>
        <v>0</v>
      </c>
      <c r="V52" s="75">
        <f t="shared" si="5"/>
        <v>0</v>
      </c>
      <c r="W52" s="75">
        <f t="shared" si="5"/>
        <v>0</v>
      </c>
      <c r="X52" s="75">
        <f t="shared" ref="X52:AQ52" si="6">COUNTIF(X5:X44,"нет")</f>
        <v>13</v>
      </c>
      <c r="Y52" s="75">
        <f t="shared" si="6"/>
        <v>10</v>
      </c>
      <c r="Z52" s="75">
        <f t="shared" si="6"/>
        <v>0</v>
      </c>
      <c r="AA52" s="75">
        <f t="shared" si="6"/>
        <v>0</v>
      </c>
      <c r="AB52" s="75">
        <f t="shared" si="6"/>
        <v>0</v>
      </c>
      <c r="AC52" s="75">
        <f t="shared" si="6"/>
        <v>0</v>
      </c>
      <c r="AD52" s="75">
        <f t="shared" si="6"/>
        <v>0</v>
      </c>
      <c r="AE52" s="75">
        <f t="shared" si="6"/>
        <v>0</v>
      </c>
      <c r="AF52" s="75">
        <f t="shared" si="6"/>
        <v>0</v>
      </c>
      <c r="AG52" s="75">
        <f t="shared" si="6"/>
        <v>0</v>
      </c>
      <c r="AH52" s="75">
        <f t="shared" si="6"/>
        <v>0</v>
      </c>
      <c r="AI52" s="75">
        <f t="shared" si="6"/>
        <v>0</v>
      </c>
      <c r="AJ52" s="75">
        <f t="shared" si="6"/>
        <v>0</v>
      </c>
      <c r="AK52" s="75">
        <f t="shared" si="6"/>
        <v>0</v>
      </c>
      <c r="AL52" s="75">
        <f t="shared" si="6"/>
        <v>0</v>
      </c>
      <c r="AM52" s="75">
        <f t="shared" si="6"/>
        <v>0</v>
      </c>
      <c r="AN52" s="75">
        <f t="shared" si="6"/>
        <v>0</v>
      </c>
      <c r="AO52" s="75">
        <f t="shared" si="6"/>
        <v>0</v>
      </c>
      <c r="AP52" s="75">
        <f t="shared" si="6"/>
        <v>0</v>
      </c>
      <c r="AQ52" s="231">
        <f t="shared" si="6"/>
        <v>0</v>
      </c>
      <c r="AR52" s="234" t="s">
        <v>310</v>
      </c>
      <c r="AS52" s="75">
        <f>COUNTIF(AS$5:AS$44,3)</f>
        <v>10</v>
      </c>
      <c r="AT52" s="245">
        <f>AS52/Список!H$5</f>
        <v>0.66666666666666663</v>
      </c>
      <c r="AU52" s="256"/>
      <c r="AV52" s="255"/>
      <c r="AW52" s="253" t="s">
        <v>291</v>
      </c>
      <c r="AX52" s="75">
        <f>COUNTIF(AW$5:AW$44,"_")</f>
        <v>0</v>
      </c>
      <c r="AY52" s="245">
        <f>AX52/Список!H$5</f>
        <v>0</v>
      </c>
      <c r="AZ52" s="236"/>
      <c r="BA52" s="255"/>
      <c r="BB52" s="253" t="s">
        <v>291</v>
      </c>
      <c r="BC52" s="75">
        <f>COUNTIF(BB$5:BB$44,"_")</f>
        <v>0</v>
      </c>
      <c r="BD52" s="249">
        <f>BC52/Список!H$5</f>
        <v>0</v>
      </c>
      <c r="BF52" s="228"/>
      <c r="BG52" s="236"/>
    </row>
    <row r="53" spans="2:105" ht="16.5" customHeight="1" x14ac:dyDescent="0.25">
      <c r="C53" s="77" t="s">
        <v>293</v>
      </c>
      <c r="D53" s="224">
        <f>COUNTIF(D5:D44,"@")</f>
        <v>0</v>
      </c>
      <c r="E53" s="75">
        <f t="shared" ref="E53:AQ53" si="7">COUNTIF(E5:E44,"@")</f>
        <v>0</v>
      </c>
      <c r="F53" s="75">
        <f t="shared" si="7"/>
        <v>0</v>
      </c>
      <c r="G53" s="75">
        <f t="shared" si="7"/>
        <v>0</v>
      </c>
      <c r="H53" s="75">
        <f t="shared" si="7"/>
        <v>0</v>
      </c>
      <c r="I53" s="75">
        <f t="shared" si="7"/>
        <v>0</v>
      </c>
      <c r="J53" s="75">
        <f t="shared" si="7"/>
        <v>0</v>
      </c>
      <c r="K53" s="75">
        <f t="shared" si="7"/>
        <v>0</v>
      </c>
      <c r="L53" s="75">
        <f t="shared" si="7"/>
        <v>0</v>
      </c>
      <c r="M53" s="75">
        <f t="shared" si="7"/>
        <v>0</v>
      </c>
      <c r="N53" s="75">
        <f t="shared" si="7"/>
        <v>0</v>
      </c>
      <c r="O53" s="75">
        <f t="shared" si="7"/>
        <v>0</v>
      </c>
      <c r="P53" s="75">
        <f t="shared" si="7"/>
        <v>0</v>
      </c>
      <c r="Q53" s="75">
        <f t="shared" si="7"/>
        <v>0</v>
      </c>
      <c r="R53" s="75">
        <f t="shared" si="7"/>
        <v>0</v>
      </c>
      <c r="S53" s="75">
        <f t="shared" si="7"/>
        <v>0</v>
      </c>
      <c r="T53" s="75">
        <f t="shared" si="7"/>
        <v>0</v>
      </c>
      <c r="U53" s="75">
        <f t="shared" si="7"/>
        <v>0</v>
      </c>
      <c r="V53" s="75">
        <f t="shared" si="7"/>
        <v>0</v>
      </c>
      <c r="W53" s="75">
        <f t="shared" si="7"/>
        <v>0</v>
      </c>
      <c r="X53" s="75">
        <f t="shared" si="7"/>
        <v>0</v>
      </c>
      <c r="Y53" s="75">
        <f t="shared" si="7"/>
        <v>0</v>
      </c>
      <c r="Z53" s="75">
        <f t="shared" si="7"/>
        <v>0</v>
      </c>
      <c r="AA53" s="75">
        <f t="shared" si="7"/>
        <v>0</v>
      </c>
      <c r="AB53" s="75">
        <f t="shared" si="7"/>
        <v>0</v>
      </c>
      <c r="AC53" s="75">
        <f t="shared" si="7"/>
        <v>0</v>
      </c>
      <c r="AD53" s="75">
        <f t="shared" si="7"/>
        <v>0</v>
      </c>
      <c r="AE53" s="75">
        <f t="shared" si="7"/>
        <v>0</v>
      </c>
      <c r="AF53" s="75">
        <f t="shared" si="7"/>
        <v>0</v>
      </c>
      <c r="AG53" s="75">
        <f t="shared" si="7"/>
        <v>0</v>
      </c>
      <c r="AH53" s="75">
        <f t="shared" si="7"/>
        <v>0</v>
      </c>
      <c r="AI53" s="75">
        <f t="shared" si="7"/>
        <v>0</v>
      </c>
      <c r="AJ53" s="75">
        <f t="shared" si="7"/>
        <v>0</v>
      </c>
      <c r="AK53" s="75">
        <f t="shared" si="7"/>
        <v>0</v>
      </c>
      <c r="AL53" s="75">
        <f t="shared" si="7"/>
        <v>0</v>
      </c>
      <c r="AM53" s="75">
        <f t="shared" si="7"/>
        <v>0</v>
      </c>
      <c r="AN53" s="75">
        <f t="shared" si="7"/>
        <v>0</v>
      </c>
      <c r="AO53" s="75">
        <f t="shared" si="7"/>
        <v>0</v>
      </c>
      <c r="AP53" s="75">
        <f t="shared" si="7"/>
        <v>0</v>
      </c>
      <c r="AQ53" s="231">
        <f t="shared" si="7"/>
        <v>0</v>
      </c>
      <c r="AR53" s="234" t="s">
        <v>311</v>
      </c>
      <c r="AS53" s="75">
        <f>COUNTIF(AS$5:AS$44,2)</f>
        <v>0</v>
      </c>
      <c r="AT53" s="245">
        <f>AS53/Список!H$5</f>
        <v>0</v>
      </c>
      <c r="AU53" s="92"/>
      <c r="BG53" s="236"/>
    </row>
    <row r="54" spans="2:105" ht="31.5" x14ac:dyDescent="0.25">
      <c r="C54" s="320" t="s">
        <v>323</v>
      </c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235" t="s">
        <v>291</v>
      </c>
      <c r="AS54" s="75">
        <f>COUNTIF(AS$5:AS$44,"_")</f>
        <v>0</v>
      </c>
      <c r="AT54" s="245">
        <f>AS54/Список!H$5</f>
        <v>0</v>
      </c>
      <c r="BG54" s="236"/>
    </row>
    <row r="55" spans="2:105" ht="15.75" customHeight="1" x14ac:dyDescent="0.25"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</row>
    <row r="56" spans="2:105" ht="15.75" hidden="1" x14ac:dyDescent="0.25"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</row>
    <row r="57" spans="2:105" s="93" customFormat="1" ht="15.75" hidden="1" x14ac:dyDescent="0.25"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CX57" s="81"/>
      <c r="CY57" s="81"/>
      <c r="CZ57" s="81"/>
    </row>
    <row r="58" spans="2:105" hidden="1" x14ac:dyDescent="0.2">
      <c r="CY58" s="80"/>
      <c r="CZ58" s="80"/>
      <c r="DA58" s="80"/>
    </row>
    <row r="59" spans="2:105" hidden="1" x14ac:dyDescent="0.2"/>
    <row r="60" spans="2:105" hidden="1" x14ac:dyDescent="0.2"/>
    <row r="61" spans="2:105" hidden="1" x14ac:dyDescent="0.2"/>
    <row r="62" spans="2:105" ht="21.75" hidden="1" customHeight="1" x14ac:dyDescent="0.2"/>
    <row r="63" spans="2:105" hidden="1" x14ac:dyDescent="0.2"/>
  </sheetData>
  <sheetProtection password="CF04" sheet="1" objects="1" scenarios="1"/>
  <mergeCells count="4">
    <mergeCell ref="C54:Y54"/>
    <mergeCell ref="D3:G3"/>
    <mergeCell ref="B2:C3"/>
    <mergeCell ref="D2:AT2"/>
  </mergeCells>
  <phoneticPr fontId="0" type="noConversion"/>
  <conditionalFormatting sqref="B5:B44">
    <cfRule type="expression" dxfId="2" priority="1" stopIfTrue="1">
      <formula>$C5&lt;&gt;""</formula>
    </cfRule>
  </conditionalFormatting>
  <conditionalFormatting sqref="BF46:BF52 D5:BF44 AS46:AT47 AV45:AW45 BA45:BB45 AR45:AR47 D55:Y56 BB46:BD52 AW46:AY52 AU46:AU53 Z46:AQ56 D46:Y53 AR50:AT54">
    <cfRule type="expression" dxfId="1" priority="2" stopIfTrue="1">
      <formula>$A$2=1</formula>
    </cfRule>
  </conditionalFormatting>
  <conditionalFormatting sqref="CK2:CK3">
    <cfRule type="expression" dxfId="0" priority="3" stopIfTrue="1">
      <formula>MID(CK2,1,3)&lt;&gt;"sch"</formula>
    </cfRule>
  </conditionalFormatting>
  <pageMargins left="0.51" right="0.48" top="0.49" bottom="0.47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zoomScaleNormal="100" workbookViewId="0">
      <selection activeCell="A2" sqref="A2:O2"/>
    </sheetView>
  </sheetViews>
  <sheetFormatPr defaultRowHeight="15" x14ac:dyDescent="0.2"/>
  <cols>
    <col min="1" max="1" width="18.42578125" style="21" customWidth="1"/>
    <col min="2" max="15" width="9.42578125" style="21" customWidth="1"/>
    <col min="16" max="21" width="9.140625" style="21"/>
    <col min="22" max="42" width="9.140625" style="67"/>
    <col min="43" max="16384" width="9.140625" style="192"/>
  </cols>
  <sheetData>
    <row r="1" spans="1:46" ht="18" customHeight="1" x14ac:dyDescent="0.25">
      <c r="A1" s="335" t="s">
        <v>321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  <c r="N1" s="337"/>
      <c r="O1" s="337"/>
      <c r="P1" s="188"/>
      <c r="Q1" s="188"/>
      <c r="R1" s="188"/>
      <c r="S1" s="188"/>
      <c r="T1" s="188"/>
      <c r="U1" s="188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90"/>
      <c r="AR1" s="190"/>
      <c r="AS1" s="191"/>
      <c r="AT1" s="191"/>
    </row>
    <row r="2" spans="1:46" ht="15.75" customHeight="1" x14ac:dyDescent="0.25">
      <c r="A2" s="338" t="str">
        <f>служ!B10&amp;" "&amp;служ!B11</f>
        <v>Диагностическая работа по математике 7 класс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  <c r="N2" s="337"/>
      <c r="O2" s="337"/>
      <c r="P2" s="193"/>
      <c r="Q2" s="193"/>
      <c r="R2" s="193"/>
      <c r="S2" s="193"/>
      <c r="T2" s="193"/>
      <c r="U2" s="193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89"/>
      <c r="AM2" s="189"/>
      <c r="AQ2" s="190"/>
      <c r="AR2" s="190"/>
      <c r="AS2" s="191"/>
      <c r="AT2" s="191"/>
    </row>
    <row r="3" spans="1:46" x14ac:dyDescent="0.2">
      <c r="A3" s="339">
        <f>служ!B12</f>
        <v>41702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7"/>
      <c r="N3" s="337"/>
      <c r="O3" s="337"/>
    </row>
    <row r="4" spans="1:46" ht="15.75" x14ac:dyDescent="0.2">
      <c r="A4" s="195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46" ht="15.75" x14ac:dyDescent="0.2">
      <c r="B5" s="293" t="s">
        <v>320</v>
      </c>
      <c r="C5" s="294"/>
      <c r="D5" s="294"/>
      <c r="E5" s="340"/>
      <c r="F5" s="340"/>
      <c r="G5" s="341" t="s">
        <v>307</v>
      </c>
      <c r="H5" s="294"/>
      <c r="I5" s="294"/>
      <c r="J5" s="295"/>
    </row>
    <row r="6" spans="1:46" ht="31.5" x14ac:dyDescent="0.25">
      <c r="A6" s="196"/>
      <c r="B6" s="197" t="s">
        <v>308</v>
      </c>
      <c r="C6" s="197" t="s">
        <v>309</v>
      </c>
      <c r="D6" s="197" t="s">
        <v>310</v>
      </c>
      <c r="E6" s="197" t="s">
        <v>311</v>
      </c>
      <c r="F6" s="226" t="s">
        <v>306</v>
      </c>
      <c r="G6" s="241" t="s">
        <v>308</v>
      </c>
      <c r="H6" s="197" t="s">
        <v>309</v>
      </c>
      <c r="I6" s="197" t="s">
        <v>310</v>
      </c>
      <c r="J6" s="197" t="s">
        <v>311</v>
      </c>
    </row>
    <row r="7" spans="1:46" ht="15.75" x14ac:dyDescent="0.25">
      <c r="A7" s="77" t="s">
        <v>315</v>
      </c>
      <c r="B7" s="198">
        <f>IF(протокол!$A$2=1,протокол!$AT46,"")</f>
        <v>0.13333333333333333</v>
      </c>
      <c r="C7" s="198">
        <f>IF(протокол!$A$2=1,протокол!$AT47,"")</f>
        <v>0.2</v>
      </c>
      <c r="D7" s="198">
        <f>IF(протокол!$A$2=1,протокол!$AT52,"")</f>
        <v>0.66666666666666663</v>
      </c>
      <c r="E7" s="198">
        <f>IF(протокол!$A$2=1,протокол!$AT53,"")</f>
        <v>0</v>
      </c>
      <c r="F7" s="240">
        <f>IF(протокол!$A$2=1,протокол!$AT54,"")</f>
        <v>0</v>
      </c>
      <c r="G7" s="242">
        <f>IF(протокол!$A$2=1,Otchet!AV45/Список!H$5,"")</f>
        <v>0.13333333333333333</v>
      </c>
      <c r="H7" s="198">
        <f>IF(протокол!$A$2=1,Otchet!AV46/Список!H$5,"")</f>
        <v>0.2</v>
      </c>
      <c r="I7" s="198">
        <f>IF(протокол!$A$2=1,Otchet!AV47/Список!H$5,"")</f>
        <v>0.66666666666666663</v>
      </c>
      <c r="J7" s="198">
        <f>IF(протокол!$A$2=1,Otchet!AV48/Список!H$5,"")</f>
        <v>0</v>
      </c>
    </row>
    <row r="8" spans="1:46" ht="15.75" x14ac:dyDescent="0.25">
      <c r="A8" s="77" t="s">
        <v>312</v>
      </c>
      <c r="B8" s="219">
        <f>IF(протокол!$A$2=1,протокол!$AS46,"")</f>
        <v>2</v>
      </c>
      <c r="C8" s="219">
        <f>IF(протокол!$A$2=1,протокол!$AS47,"")</f>
        <v>3</v>
      </c>
      <c r="D8" s="219">
        <f>IF(протокол!$A$2=1,протокол!$AS52,"")</f>
        <v>10</v>
      </c>
      <c r="E8" s="219">
        <f>IF(протокол!$A$2=1,протокол!$AS53,"")</f>
        <v>0</v>
      </c>
      <c r="F8" s="264">
        <f>IF(протокол!$A$2=1,протокол!$AS54,"")</f>
        <v>0</v>
      </c>
      <c r="G8" s="263">
        <f>IF(протокол!$A$2=1,Otchet!AV45,"")</f>
        <v>2</v>
      </c>
      <c r="H8" s="219">
        <f>IF(протокол!$A$2=1,Otchet!AV46,"")</f>
        <v>3</v>
      </c>
      <c r="I8" s="219">
        <f>IF(протокол!$A$2=1,Otchet!AV47,"")</f>
        <v>10</v>
      </c>
      <c r="J8" s="219">
        <f>IF(протокол!$A$2=1,Otchet!AV48,"")</f>
        <v>0</v>
      </c>
    </row>
    <row r="20" spans="1:21" ht="15.75" x14ac:dyDescent="0.25">
      <c r="A20" s="333" t="s">
        <v>325</v>
      </c>
      <c r="B20" s="330" t="s">
        <v>313</v>
      </c>
      <c r="C20" s="331"/>
      <c r="D20" s="331"/>
      <c r="E20" s="331"/>
      <c r="F20" s="331"/>
      <c r="G20" s="331"/>
      <c r="H20" s="331"/>
      <c r="I20" s="332"/>
      <c r="J20" s="238"/>
      <c r="K20" s="238"/>
      <c r="L20" s="200"/>
      <c r="M20" s="200"/>
      <c r="N20" s="200"/>
      <c r="O20" s="200"/>
      <c r="P20" s="200"/>
      <c r="Q20" s="200"/>
      <c r="R20" s="200"/>
      <c r="S20" s="200"/>
      <c r="T20" s="200"/>
      <c r="U20" s="200"/>
    </row>
    <row r="21" spans="1:21" ht="15.75" x14ac:dyDescent="0.25">
      <c r="A21" s="334"/>
      <c r="B21" s="237">
        <f>Otchet!D3</f>
        <v>1</v>
      </c>
      <c r="C21" s="237">
        <f>Otchet!E3</f>
        <v>2</v>
      </c>
      <c r="D21" s="237">
        <f>Otchet!F3</f>
        <v>3</v>
      </c>
      <c r="E21" s="237">
        <f>Otchet!G3</f>
        <v>4</v>
      </c>
      <c r="F21" s="237">
        <f>Otchet!H3</f>
        <v>5</v>
      </c>
      <c r="G21" s="237">
        <f>Otchet!I3</f>
        <v>6</v>
      </c>
      <c r="H21" s="237">
        <f>Otchet!J3</f>
        <v>7</v>
      </c>
      <c r="I21" s="237">
        <f>Otchet!K3</f>
        <v>8</v>
      </c>
      <c r="J21" s="206"/>
      <c r="K21" s="207"/>
      <c r="L21" s="201"/>
      <c r="M21" s="201"/>
      <c r="N21" s="201"/>
      <c r="O21" s="201"/>
      <c r="P21" s="201"/>
      <c r="Q21" s="201"/>
      <c r="R21" s="201"/>
      <c r="S21" s="201"/>
      <c r="T21" s="201"/>
      <c r="U21" s="201"/>
    </row>
    <row r="22" spans="1:21" x14ac:dyDescent="0.2">
      <c r="A22" s="202" t="s">
        <v>316</v>
      </c>
      <c r="B22" s="198">
        <f>IF(протокол!$A$2=1,протокол!D46/Список!$H$5,"")</f>
        <v>0.33333333333333331</v>
      </c>
      <c r="C22" s="198">
        <f>IF(протокол!$A$2=1,протокол!E46/Список!$H$5,"")</f>
        <v>0.8</v>
      </c>
      <c r="D22" s="198">
        <f>IF(протокол!$A$2=1,протокол!F46/Список!$H$5,"")</f>
        <v>0.8</v>
      </c>
      <c r="E22" s="198">
        <f>IF(протокол!$A$2=1,протокол!G46/Список!$H$5,"")</f>
        <v>0.8</v>
      </c>
      <c r="F22" s="198">
        <f>IF(протокол!$A$2=1,протокол!H46/Список!$H$5,"")</f>
        <v>0.46666666666666667</v>
      </c>
      <c r="G22" s="198">
        <f>IF(протокол!$A$2=1,протокол!I46/Список!$H$5,"")</f>
        <v>1</v>
      </c>
      <c r="H22" s="198">
        <f>IF(протокол!$A$2=1,протокол!J46/Список!$H$5,"")</f>
        <v>0.53333333333333333</v>
      </c>
      <c r="I22" s="198">
        <f>IF(протокол!$A$2=1,протокол!K46/Список!$H$5,"")</f>
        <v>0.26666666666666666</v>
      </c>
      <c r="J22" s="208"/>
      <c r="K22" s="209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1:21" x14ac:dyDescent="0.2">
      <c r="A23" s="202" t="s">
        <v>314</v>
      </c>
      <c r="B23" s="198">
        <f>IF(протокол!$A$2=1,(Список!$H$5-SUM(протокол!D46:'протокол'!D53))/Список!$H$5,"")</f>
        <v>0.46666666666666667</v>
      </c>
      <c r="C23" s="198">
        <f>IF(протокол!$A$2=1,(Список!$H$5-SUM(протокол!E46:'протокол'!E53))/Список!$H$5,"")</f>
        <v>0.2</v>
      </c>
      <c r="D23" s="198">
        <f>IF(протокол!$A$2=1,(Список!$H$5-SUM(протокол!F46:'протокол'!F53))/Список!$H$5,"")</f>
        <v>6.6666666666666666E-2</v>
      </c>
      <c r="E23" s="198">
        <f>IF(протокол!$A$2=1,(Список!$H$5-SUM(протокол!G46:'протокол'!G53))/Список!$H$5,"")</f>
        <v>0.2</v>
      </c>
      <c r="F23" s="198">
        <f>IF(протокол!$A$2=1,(Список!$H$5-SUM(протокол!H46:'протокол'!H53))/Список!$H$5,"")</f>
        <v>0.46666666666666667</v>
      </c>
      <c r="G23" s="198">
        <f>IF(протокол!$A$2=1,(Список!$H$5-SUM(протокол!I46:'протокол'!I53))/Список!$H$5,"")</f>
        <v>0</v>
      </c>
      <c r="H23" s="198">
        <f>IF(протокол!$A$2=1,(Список!$H$5-SUM(протокол!J46:'протокол'!J53))/Список!$H$5,"")</f>
        <v>0.33333333333333331</v>
      </c>
      <c r="I23" s="198">
        <f>IF(протокол!$A$2=1,(Список!$H$5-SUM(протокол!K46:'протокол'!K53))/Список!$H$5,"")</f>
        <v>0.26666666666666666</v>
      </c>
      <c r="J23" s="208"/>
      <c r="K23" s="209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x14ac:dyDescent="0.2">
      <c r="A24" s="202" t="s">
        <v>294</v>
      </c>
      <c r="B24" s="198">
        <f>IF(протокол!$A$2=1,протокол!D52/Список!$H$5,"")</f>
        <v>0.2</v>
      </c>
      <c r="C24" s="198">
        <f>IF(протокол!$A$2=1,протокол!E52/Список!$H$5,"")</f>
        <v>0</v>
      </c>
      <c r="D24" s="198">
        <f>IF(протокол!$A$2=1,протокол!F52/Список!$H$5,"")</f>
        <v>0.13333333333333333</v>
      </c>
      <c r="E24" s="198">
        <f>IF(протокол!$A$2=1,протокол!G52/Список!$H$5,"")</f>
        <v>0</v>
      </c>
      <c r="F24" s="198">
        <f>IF(протокол!$A$2=1,протокол!H52/Список!$H$5,"")</f>
        <v>6.6666666666666666E-2</v>
      </c>
      <c r="G24" s="198">
        <f>IF(протокол!$A$2=1,протокол!I52/Список!$H$5,"")</f>
        <v>0</v>
      </c>
      <c r="H24" s="198">
        <f>IF(протокол!$A$2=1,протокол!J52/Список!$H$5,"")</f>
        <v>0.13333333333333333</v>
      </c>
      <c r="I24" s="198">
        <f>IF(протокол!$A$2=1,протокол!K52/Список!$H$5,"")</f>
        <v>0.46666666666666667</v>
      </c>
      <c r="J24" s="208"/>
      <c r="K24" s="209"/>
      <c r="L24" s="203"/>
      <c r="M24" s="203"/>
      <c r="N24" s="203"/>
      <c r="O24" s="203"/>
      <c r="P24" s="203"/>
      <c r="Q24" s="203"/>
      <c r="R24" s="203"/>
      <c r="S24" s="203"/>
      <c r="T24" s="203"/>
      <c r="U24" s="203"/>
    </row>
    <row r="25" spans="1:21" x14ac:dyDescent="0.2">
      <c r="A25" s="204" t="s">
        <v>293</v>
      </c>
      <c r="B25" s="205">
        <f>IF(протокол!$A$2=1,протокол!D53/Список!$H$5,"")</f>
        <v>0</v>
      </c>
      <c r="C25" s="205">
        <f>IF(протокол!$A$2=1,протокол!E53/Список!$H$5,"")</f>
        <v>0</v>
      </c>
      <c r="D25" s="205">
        <f>IF(протокол!$A$2=1,протокол!F53/Список!$H$5,"")</f>
        <v>0</v>
      </c>
      <c r="E25" s="205">
        <f>IF(протокол!$A$2=1,протокол!G53/Список!$H$5,"")</f>
        <v>0</v>
      </c>
      <c r="F25" s="205">
        <f>IF(протокол!$A$2=1,протокол!H53/Список!$H$5,"")</f>
        <v>0</v>
      </c>
      <c r="G25" s="205">
        <f>IF(протокол!$A$2=1,протокол!I53/Список!$H$5,"")</f>
        <v>0</v>
      </c>
      <c r="H25" s="205">
        <f>IF(протокол!$A$2=1,протокол!J53/Список!$H$5,"")</f>
        <v>0</v>
      </c>
      <c r="I25" s="205">
        <f>IF(протокол!$A$2=1,протокол!K53/Список!$H$5,"")</f>
        <v>0</v>
      </c>
      <c r="J25" s="208"/>
      <c r="K25" s="209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1:21" ht="15.75" x14ac:dyDescent="0.25">
      <c r="A26" s="216"/>
      <c r="B26" s="217"/>
      <c r="C26" s="218"/>
      <c r="D26" s="218"/>
      <c r="E26" s="218"/>
      <c r="F26" s="218"/>
      <c r="G26" s="218"/>
      <c r="H26" s="218"/>
      <c r="I26" s="218"/>
      <c r="J26" s="200"/>
      <c r="K26" s="200"/>
      <c r="L26" s="200"/>
      <c r="M26" s="200"/>
      <c r="N26" s="200"/>
      <c r="O26" s="200"/>
    </row>
    <row r="27" spans="1:21" x14ac:dyDescent="0.2">
      <c r="A27" s="210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46" spans="1:48" ht="15.75" x14ac:dyDescent="0.25">
      <c r="A46" s="333" t="s">
        <v>326</v>
      </c>
      <c r="B46" s="330" t="s">
        <v>313</v>
      </c>
      <c r="C46" s="332"/>
      <c r="D46" s="238"/>
      <c r="E46" s="238"/>
      <c r="F46" s="238"/>
      <c r="G46" s="238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48" ht="15.75" x14ac:dyDescent="0.25">
      <c r="A47" s="334"/>
      <c r="B47" s="237">
        <f>служ!C25</f>
        <v>9</v>
      </c>
      <c r="C47" s="237">
        <f>служ!D25</f>
        <v>10</v>
      </c>
      <c r="D47" s="206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1"/>
      <c r="Q47" s="201"/>
      <c r="R47" s="201"/>
      <c r="S47" s="201"/>
      <c r="T47" s="201"/>
      <c r="U47" s="2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37"/>
      <c r="AR47" s="137"/>
      <c r="AS47" s="137"/>
      <c r="AT47" s="137"/>
      <c r="AU47" s="137"/>
      <c r="AV47" s="137"/>
    </row>
    <row r="48" spans="1:48" hidden="1" x14ac:dyDescent="0.2">
      <c r="A48" s="202" t="s">
        <v>146</v>
      </c>
      <c r="B48" s="239" t="s">
        <v>335</v>
      </c>
      <c r="C48" s="239" t="s">
        <v>335</v>
      </c>
      <c r="D48" s="208"/>
      <c r="E48" s="269"/>
      <c r="F48" s="269"/>
      <c r="G48" s="209"/>
      <c r="H48" s="209"/>
      <c r="I48" s="209"/>
      <c r="J48" s="209"/>
      <c r="K48" s="209"/>
      <c r="L48" s="209"/>
      <c r="M48" s="209"/>
      <c r="N48" s="209"/>
      <c r="O48" s="209"/>
      <c r="P48" s="203"/>
      <c r="Q48" s="203"/>
      <c r="R48" s="203"/>
      <c r="S48" s="203"/>
      <c r="T48" s="203"/>
      <c r="U48" s="203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37"/>
      <c r="AR48" s="137"/>
      <c r="AS48" s="137"/>
      <c r="AT48" s="137"/>
      <c r="AU48" s="137"/>
      <c r="AV48" s="137"/>
    </row>
    <row r="49" spans="1:48" hidden="1" x14ac:dyDescent="0.2">
      <c r="A49" s="202" t="s">
        <v>145</v>
      </c>
      <c r="B49" s="239" t="s">
        <v>335</v>
      </c>
      <c r="C49" s="198">
        <f>IF(протокол!$A$2=1,протокол!Y48/Список!$H$5,"")</f>
        <v>0</v>
      </c>
      <c r="D49" s="208"/>
      <c r="E49" s="26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3"/>
      <c r="Q49" s="203"/>
      <c r="R49" s="203"/>
      <c r="S49" s="203"/>
      <c r="T49" s="203"/>
      <c r="U49" s="203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37"/>
      <c r="AR49" s="137"/>
      <c r="AS49" s="137"/>
      <c r="AT49" s="137"/>
      <c r="AU49" s="137"/>
      <c r="AV49" s="137"/>
    </row>
    <row r="50" spans="1:48" x14ac:dyDescent="0.2">
      <c r="A50" s="202" t="s">
        <v>114</v>
      </c>
      <c r="B50" s="198">
        <f>IF(протокол!$A$2=1,протокол!X47/Список!$H$5,"")</f>
        <v>0.13333333333333333</v>
      </c>
      <c r="C50" s="198">
        <f>IF(протокол!$A$2=1,протокол!Y47/Список!$H$5,"")</f>
        <v>0.2</v>
      </c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3"/>
      <c r="Q50" s="203"/>
      <c r="R50" s="203"/>
      <c r="S50" s="203"/>
      <c r="T50" s="203"/>
      <c r="U50" s="203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37"/>
      <c r="AR50" s="137"/>
      <c r="AS50" s="137"/>
      <c r="AT50" s="137"/>
      <c r="AU50" s="137"/>
      <c r="AV50" s="137"/>
    </row>
    <row r="51" spans="1:48" x14ac:dyDescent="0.2">
      <c r="A51" s="202" t="s">
        <v>113</v>
      </c>
      <c r="B51" s="198">
        <f>IF(протокол!$A$2=1,протокол!X46/Список!$H$5,"")</f>
        <v>0</v>
      </c>
      <c r="C51" s="198">
        <f>IF(протокол!$A$2=1,протокол!Y46/Список!$H$5,"")</f>
        <v>6.6666666666666666E-2</v>
      </c>
      <c r="D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3"/>
      <c r="Q51" s="203"/>
      <c r="R51" s="203"/>
      <c r="S51" s="203"/>
      <c r="T51" s="203"/>
      <c r="U51" s="203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37"/>
      <c r="AR51" s="137"/>
      <c r="AS51" s="137"/>
      <c r="AT51" s="137"/>
      <c r="AU51" s="137"/>
      <c r="AV51" s="137"/>
    </row>
    <row r="52" spans="1:48" x14ac:dyDescent="0.2">
      <c r="A52" s="202" t="s">
        <v>317</v>
      </c>
      <c r="B52" s="198">
        <f>IF(протокол!$A$2=1,(Список!$H$5-SUM(протокол!X46:'протокол'!X53))/Список!$H$5,"")</f>
        <v>0</v>
      </c>
      <c r="C52" s="198">
        <f>IF(протокол!$A$2=1,(Список!$H$5-SUM(протокол!Y46:'протокол'!Y53))/Список!$H$5,"")</f>
        <v>6.6666666666666666E-2</v>
      </c>
      <c r="D52" s="20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3"/>
      <c r="Q52" s="203"/>
      <c r="R52" s="203"/>
      <c r="S52" s="203"/>
      <c r="T52" s="203"/>
      <c r="U52" s="203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37"/>
      <c r="AR52" s="137"/>
      <c r="AS52" s="137"/>
      <c r="AT52" s="137"/>
      <c r="AU52" s="137"/>
      <c r="AV52" s="137"/>
    </row>
    <row r="53" spans="1:48" x14ac:dyDescent="0.2">
      <c r="A53" s="202" t="s">
        <v>294</v>
      </c>
      <c r="B53" s="198">
        <f>IF(протокол!$A$2=1,протокол!X52/Список!$H$5,"")</f>
        <v>0.8666666666666667</v>
      </c>
      <c r="C53" s="198">
        <f>IF(протокол!$A$2=1,протокол!Y52/Список!$H$5,"")</f>
        <v>0.66666666666666663</v>
      </c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3"/>
      <c r="Q53" s="203"/>
      <c r="R53" s="203"/>
      <c r="S53" s="203"/>
      <c r="T53" s="203"/>
      <c r="U53" s="203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37"/>
      <c r="AR53" s="137"/>
      <c r="AS53" s="137"/>
      <c r="AT53" s="137"/>
      <c r="AU53" s="137"/>
      <c r="AV53" s="137"/>
    </row>
    <row r="54" spans="1:48" x14ac:dyDescent="0.2">
      <c r="A54" s="202" t="s">
        <v>293</v>
      </c>
      <c r="B54" s="198">
        <f>IF(протокол!$A$2=1,протокол!X53/Список!$H$5,"")</f>
        <v>0</v>
      </c>
      <c r="C54" s="198">
        <f>IF(протокол!$A$2=1,протокол!Y53/Список!$H$5,"")</f>
        <v>0</v>
      </c>
      <c r="D54" s="208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3"/>
      <c r="Q54" s="203"/>
      <c r="R54" s="203"/>
      <c r="S54" s="203"/>
      <c r="T54" s="203"/>
      <c r="U54" s="203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37"/>
      <c r="AR54" s="137"/>
      <c r="AS54" s="137"/>
      <c r="AT54" s="137"/>
      <c r="AU54" s="137"/>
      <c r="AV54" s="137"/>
    </row>
    <row r="55" spans="1:48" x14ac:dyDescent="0.2">
      <c r="A55" s="210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11"/>
      <c r="Q55" s="211"/>
      <c r="R55" s="211"/>
      <c r="S55" s="211"/>
      <c r="T55" s="211"/>
      <c r="U55" s="211"/>
    </row>
    <row r="73" spans="1:53" ht="15.75" x14ac:dyDescent="0.25">
      <c r="A73" s="35" t="s">
        <v>318</v>
      </c>
    </row>
    <row r="74" spans="1:53" ht="15.75" x14ac:dyDescent="0.2">
      <c r="A74" s="199" t="s">
        <v>319</v>
      </c>
      <c r="B74" s="219">
        <v>0</v>
      </c>
      <c r="C74" s="219">
        <v>1</v>
      </c>
      <c r="D74" s="219">
        <v>2</v>
      </c>
      <c r="E74" s="219">
        <v>3</v>
      </c>
      <c r="F74" s="219">
        <v>4</v>
      </c>
      <c r="G74" s="219">
        <v>5</v>
      </c>
      <c r="H74" s="219">
        <v>6</v>
      </c>
      <c r="I74" s="219">
        <v>7</v>
      </c>
      <c r="J74" s="219">
        <v>8</v>
      </c>
      <c r="K74" s="219">
        <v>9</v>
      </c>
      <c r="L74" s="219">
        <v>10</v>
      </c>
      <c r="M74" s="219">
        <v>11</v>
      </c>
      <c r="N74" s="219">
        <v>12</v>
      </c>
      <c r="O74" s="270"/>
      <c r="P74" s="220"/>
      <c r="Q74" s="220"/>
      <c r="R74" s="220"/>
      <c r="S74" s="220"/>
      <c r="T74" s="220"/>
      <c r="U74" s="220"/>
      <c r="V74" s="220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101"/>
      <c r="AP74" s="101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</row>
    <row r="75" spans="1:53" ht="15.75" x14ac:dyDescent="0.2">
      <c r="A75" s="212" t="s">
        <v>315</v>
      </c>
      <c r="B75" s="198">
        <f>IF(протокол!$A$2=1,COUNTIF(протокол!AR5:AR44,0)/Список!$H$5,"")</f>
        <v>0</v>
      </c>
      <c r="C75" s="198">
        <f>IF(протокол!$A$2=1,COUNTIF(протокол!AR5:AR44,1)/Список!$H$5,"")</f>
        <v>0</v>
      </c>
      <c r="D75" s="198">
        <f>IF(протокол!$A$2=1,COUNTIF(протокол!AR5:AR44,2)/Список!$H$5,"")</f>
        <v>0</v>
      </c>
      <c r="E75" s="198">
        <f>IF(протокол!$A$2=1,COUNTIF(протокол!AR5:AR44,3)/Список!$H$5,"")</f>
        <v>0</v>
      </c>
      <c r="F75" s="198">
        <f>IF(протокол!$A$2=1,COUNTIF(протокол!AR5:AR44,4)/Список!$H$5,"")</f>
        <v>0.46666666666666667</v>
      </c>
      <c r="G75" s="198">
        <f>IF(протокол!$A$2=1,COUNTIF(протокол!AR5:AR44,5)/Список!$H$5,"")</f>
        <v>0.13333333333333333</v>
      </c>
      <c r="H75" s="198">
        <f>IF(протокол!$A$2=1,COUNTIF(протокол!AR5:AR44,6)/Список!$H$5,"")</f>
        <v>6.6666666666666666E-2</v>
      </c>
      <c r="I75" s="198">
        <f>IF(протокол!$A$2=1,COUNTIF(протокол!AR5:AR44,7)/Список!$H$5,"")</f>
        <v>0.2</v>
      </c>
      <c r="J75" s="198">
        <f>IF(протокол!$A$2=1,COUNTIF(протокол!AR5:AR44,8)/Список!$H$5,"")</f>
        <v>0</v>
      </c>
      <c r="K75" s="198">
        <f>IF(протокол!$A$2=1,COUNTIF(протокол!AR5:AR44,9)/Список!$H$5,"")</f>
        <v>0</v>
      </c>
      <c r="L75" s="198">
        <f>IF(протокол!$A$2=1,COUNTIF(протокол!AR5:AR44,10)/Список!$H$5,"")</f>
        <v>6.6666666666666666E-2</v>
      </c>
      <c r="M75" s="198">
        <f>IF(протокол!$A$2=1,COUNTIF(протокол!AR5:AR44,11)/Список!$H$5,"")</f>
        <v>6.6666666666666666E-2</v>
      </c>
      <c r="N75" s="198">
        <f>IF(протокол!$A$2=1,COUNTIF(протокол!AR5:AR44,12)/Список!$H$5,"")</f>
        <v>0</v>
      </c>
      <c r="O75" s="208"/>
      <c r="P75" s="203"/>
      <c r="Q75" s="203"/>
      <c r="R75" s="203"/>
      <c r="S75" s="203"/>
      <c r="T75" s="203"/>
      <c r="U75" s="203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101"/>
      <c r="AP75" s="101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</row>
    <row r="79" spans="1:53" x14ac:dyDescent="0.2">
      <c r="B79" s="213"/>
    </row>
    <row r="89" spans="2:2" x14ac:dyDescent="0.2">
      <c r="B89" s="214"/>
    </row>
    <row r="90" spans="2:2" x14ac:dyDescent="0.2">
      <c r="B90" s="214"/>
    </row>
    <row r="91" spans="2:2" x14ac:dyDescent="0.2">
      <c r="B91" s="214"/>
    </row>
  </sheetData>
  <sheetProtection sheet="1" objects="1" scenarios="1"/>
  <mergeCells count="9">
    <mergeCell ref="B20:I20"/>
    <mergeCell ref="A46:A47"/>
    <mergeCell ref="A20:A21"/>
    <mergeCell ref="B46:C46"/>
    <mergeCell ref="A1:O1"/>
    <mergeCell ref="A2:O2"/>
    <mergeCell ref="A3:O3"/>
    <mergeCell ref="B5:F5"/>
    <mergeCell ref="G5:J5"/>
  </mergeCells>
  <phoneticPr fontId="5" type="noConversion"/>
  <pageMargins left="0.75" right="0.75" top="1" bottom="1" header="0.5" footer="0.5"/>
  <pageSetup paperSize="9" scale="84" orientation="landscape" horizontalDpi="300" verticalDpi="0" r:id="rId1"/>
  <headerFooter alignWithMargins="0"/>
  <rowBreaks count="3" manualBreakCount="3">
    <brk id="19" max="14" man="1"/>
    <brk id="45" max="14" man="1"/>
    <brk id="7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opLeftCell="XFD1" zoomScaleNormal="100" workbookViewId="0">
      <selection sqref="A1:IV65536"/>
    </sheetView>
  </sheetViews>
  <sheetFormatPr defaultColWidth="0" defaultRowHeight="12.75" x14ac:dyDescent="0.2"/>
  <cols>
    <col min="1" max="1" width="10.5703125" hidden="1" customWidth="1"/>
    <col min="2" max="2" width="15.7109375" hidden="1" customWidth="1"/>
    <col min="3" max="3" width="11.85546875" hidden="1" customWidth="1"/>
    <col min="4" max="4" width="11" style="1" hidden="1" customWidth="1"/>
    <col min="5" max="5" width="8.85546875" hidden="1" customWidth="1"/>
    <col min="6" max="6" width="8.7109375" hidden="1" customWidth="1"/>
    <col min="7" max="7" width="8.85546875" hidden="1" customWidth="1"/>
    <col min="8" max="8" width="12" hidden="1" customWidth="1"/>
    <col min="9" max="9" width="12.85546875" hidden="1" customWidth="1"/>
    <col min="10" max="10" width="14.28515625" hidden="1" customWidth="1"/>
    <col min="11" max="13" width="8.85546875" hidden="1" customWidth="1"/>
    <col min="14" max="18" width="8.85546875" style="1" hidden="1" customWidth="1"/>
    <col min="19" max="28" width="8.85546875" hidden="1" customWidth="1"/>
    <col min="29" max="29" width="8.85546875" style="1" hidden="1" customWidth="1"/>
    <col min="30" max="16384" width="8.85546875" hidden="1"/>
  </cols>
  <sheetData>
    <row r="1" spans="1:29" s="9" customFormat="1" x14ac:dyDescent="0.2">
      <c r="B1" s="9" t="s">
        <v>12</v>
      </c>
      <c r="C1" s="9" t="s">
        <v>268</v>
      </c>
      <c r="D1" s="9" t="s">
        <v>11</v>
      </c>
      <c r="G1" s="9" t="s">
        <v>103</v>
      </c>
      <c r="H1" s="9" t="s">
        <v>104</v>
      </c>
      <c r="I1" s="9" t="s">
        <v>107</v>
      </c>
      <c r="K1" s="9" t="s">
        <v>118</v>
      </c>
      <c r="N1" s="9" t="s">
        <v>15</v>
      </c>
      <c r="O1" s="9" t="s">
        <v>90</v>
      </c>
      <c r="P1" s="9" t="s">
        <v>126</v>
      </c>
      <c r="Q1" s="9" t="s">
        <v>128</v>
      </c>
      <c r="R1" s="9" t="s">
        <v>130</v>
      </c>
      <c r="S1" s="9" t="s">
        <v>143</v>
      </c>
      <c r="U1" s="9" t="s">
        <v>95</v>
      </c>
      <c r="V1" s="9" t="s">
        <v>95</v>
      </c>
      <c r="W1" s="9" t="s">
        <v>95</v>
      </c>
      <c r="X1" s="9" t="s">
        <v>95</v>
      </c>
      <c r="Y1" s="9" t="s">
        <v>95</v>
      </c>
      <c r="Z1" s="9" t="s">
        <v>95</v>
      </c>
      <c r="AA1" s="9" t="s">
        <v>95</v>
      </c>
      <c r="AB1" s="9" t="s">
        <v>95</v>
      </c>
      <c r="AC1" s="9" t="s">
        <v>95</v>
      </c>
    </row>
    <row r="2" spans="1:29" s="9" customFormat="1" x14ac:dyDescent="0.2">
      <c r="B2" s="9" t="s">
        <v>10</v>
      </c>
      <c r="C2" s="9" t="s">
        <v>265</v>
      </c>
      <c r="D2" s="9" t="s">
        <v>9</v>
      </c>
      <c r="G2" s="9" t="s">
        <v>105</v>
      </c>
      <c r="H2" s="9" t="s">
        <v>106</v>
      </c>
      <c r="I2" s="9" t="s">
        <v>108</v>
      </c>
      <c r="K2" s="9" t="s">
        <v>121</v>
      </c>
      <c r="N2" s="9" t="s">
        <v>17</v>
      </c>
      <c r="O2" s="9" t="s">
        <v>91</v>
      </c>
      <c r="P2" s="9" t="s">
        <v>127</v>
      </c>
      <c r="Q2" s="9" t="s">
        <v>129</v>
      </c>
      <c r="R2" s="9" t="s">
        <v>131</v>
      </c>
      <c r="S2" s="9" t="s">
        <v>144</v>
      </c>
      <c r="T2" s="9" t="s">
        <v>382</v>
      </c>
      <c r="U2" s="9" t="s">
        <v>191</v>
      </c>
      <c r="V2" s="9" t="s">
        <v>192</v>
      </c>
      <c r="W2" s="9" t="s">
        <v>193</v>
      </c>
      <c r="X2" s="9" t="s">
        <v>194</v>
      </c>
      <c r="Y2" s="9" t="s">
        <v>202</v>
      </c>
      <c r="Z2" s="9" t="s">
        <v>203</v>
      </c>
      <c r="AA2" s="9" t="s">
        <v>246</v>
      </c>
      <c r="AB2" s="9" t="s">
        <v>247</v>
      </c>
      <c r="AC2" s="9" t="s">
        <v>262</v>
      </c>
    </row>
    <row r="3" spans="1:29" x14ac:dyDescent="0.2">
      <c r="A3" s="16" t="s">
        <v>0</v>
      </c>
      <c r="B3" s="1">
        <v>4</v>
      </c>
      <c r="C3" t="s">
        <v>266</v>
      </c>
      <c r="D3" s="1">
        <v>5</v>
      </c>
      <c r="G3" s="1">
        <v>0</v>
      </c>
      <c r="H3" s="1">
        <v>0</v>
      </c>
      <c r="I3" t="s">
        <v>138</v>
      </c>
      <c r="J3" s="16">
        <v>0</v>
      </c>
      <c r="K3" t="s">
        <v>197</v>
      </c>
      <c r="N3" s="1" t="s">
        <v>18</v>
      </c>
      <c r="O3" s="1">
        <v>1</v>
      </c>
      <c r="P3" s="1">
        <v>0</v>
      </c>
      <c r="Q3" s="1">
        <v>0</v>
      </c>
      <c r="R3" s="1">
        <v>0</v>
      </c>
      <c r="S3" s="1">
        <v>0</v>
      </c>
      <c r="T3" t="s">
        <v>97</v>
      </c>
      <c r="U3" s="1">
        <v>1</v>
      </c>
      <c r="V3" s="1">
        <v>5</v>
      </c>
      <c r="W3" s="1">
        <v>9</v>
      </c>
      <c r="X3" s="1">
        <v>13</v>
      </c>
      <c r="Y3" s="1">
        <v>1</v>
      </c>
      <c r="Z3" s="1">
        <v>5</v>
      </c>
      <c r="AA3" s="1">
        <v>1</v>
      </c>
      <c r="AB3" s="1">
        <v>1</v>
      </c>
      <c r="AC3" s="1">
        <v>1</v>
      </c>
    </row>
    <row r="4" spans="1:29" ht="15.75" x14ac:dyDescent="0.25">
      <c r="A4" s="16" t="s">
        <v>1</v>
      </c>
      <c r="B4" s="1">
        <v>3</v>
      </c>
      <c r="C4" t="s">
        <v>267</v>
      </c>
      <c r="D4" s="1">
        <v>4</v>
      </c>
      <c r="G4" s="1">
        <v>1</v>
      </c>
      <c r="H4" s="1">
        <v>1</v>
      </c>
      <c r="I4" t="s">
        <v>204</v>
      </c>
      <c r="J4" s="16">
        <v>1</v>
      </c>
      <c r="K4" t="s">
        <v>119</v>
      </c>
      <c r="N4" s="1" t="s">
        <v>19</v>
      </c>
      <c r="O4" s="1">
        <v>2</v>
      </c>
      <c r="P4" s="1">
        <v>2</v>
      </c>
      <c r="Q4" s="1">
        <v>3</v>
      </c>
      <c r="R4" s="1">
        <v>4</v>
      </c>
      <c r="S4" s="1">
        <v>5</v>
      </c>
      <c r="U4" s="1">
        <v>2</v>
      </c>
      <c r="V4" s="57">
        <v>6</v>
      </c>
      <c r="W4" s="57">
        <v>10</v>
      </c>
      <c r="X4" s="57">
        <v>14</v>
      </c>
      <c r="Y4" s="57">
        <v>2</v>
      </c>
      <c r="Z4" s="57">
        <v>6</v>
      </c>
      <c r="AA4" s="1">
        <v>2</v>
      </c>
      <c r="AB4" s="57">
        <v>2</v>
      </c>
      <c r="AC4" s="57">
        <v>2</v>
      </c>
    </row>
    <row r="5" spans="1:29" x14ac:dyDescent="0.2">
      <c r="A5" s="16" t="s">
        <v>2</v>
      </c>
      <c r="B5" s="1">
        <v>2</v>
      </c>
      <c r="D5" s="1">
        <v>3</v>
      </c>
      <c r="G5" s="1" t="s">
        <v>97</v>
      </c>
      <c r="H5" s="1">
        <v>2</v>
      </c>
      <c r="I5" t="s">
        <v>216</v>
      </c>
      <c r="J5" s="16">
        <v>2</v>
      </c>
      <c r="K5" t="s">
        <v>120</v>
      </c>
      <c r="N5" s="1" t="s">
        <v>20</v>
      </c>
      <c r="O5" s="1">
        <v>3</v>
      </c>
      <c r="P5" s="1">
        <v>3</v>
      </c>
      <c r="Q5" s="1">
        <v>4</v>
      </c>
      <c r="R5" s="1">
        <v>5</v>
      </c>
      <c r="S5" s="1">
        <v>6</v>
      </c>
      <c r="U5" s="1">
        <v>3</v>
      </c>
      <c r="V5" s="1">
        <v>7</v>
      </c>
      <c r="W5" s="1">
        <v>11</v>
      </c>
      <c r="X5" s="1">
        <v>15</v>
      </c>
      <c r="Y5" s="1">
        <v>3</v>
      </c>
      <c r="Z5" s="1">
        <v>7</v>
      </c>
      <c r="AA5" s="1">
        <v>3</v>
      </c>
      <c r="AB5" s="1">
        <v>3</v>
      </c>
      <c r="AC5" s="1">
        <v>3</v>
      </c>
    </row>
    <row r="6" spans="1:29" ht="15.75" x14ac:dyDescent="0.25">
      <c r="A6" s="16" t="s">
        <v>3</v>
      </c>
      <c r="B6" s="1">
        <v>1</v>
      </c>
      <c r="D6" s="1">
        <v>2</v>
      </c>
      <c r="G6" s="1" t="s">
        <v>289</v>
      </c>
      <c r="H6" s="1" t="s">
        <v>97</v>
      </c>
      <c r="N6" s="1" t="s">
        <v>21</v>
      </c>
      <c r="O6" s="1">
        <v>4</v>
      </c>
      <c r="P6" s="1" t="s">
        <v>97</v>
      </c>
      <c r="Q6" s="1" t="s">
        <v>97</v>
      </c>
      <c r="R6" s="1" t="s">
        <v>97</v>
      </c>
      <c r="S6" s="1" t="s">
        <v>97</v>
      </c>
      <c r="U6" s="1">
        <v>4</v>
      </c>
      <c r="V6" s="57">
        <v>8</v>
      </c>
      <c r="W6" s="57">
        <v>12</v>
      </c>
      <c r="X6" s="57">
        <v>16</v>
      </c>
      <c r="Y6" s="57">
        <v>4</v>
      </c>
      <c r="Z6" s="57">
        <v>8</v>
      </c>
      <c r="AA6" s="57">
        <v>4</v>
      </c>
      <c r="AB6" s="57">
        <v>4</v>
      </c>
      <c r="AC6" s="57">
        <v>4</v>
      </c>
    </row>
    <row r="7" spans="1:29" ht="15.75" x14ac:dyDescent="0.25">
      <c r="B7" s="1">
        <v>0</v>
      </c>
      <c r="D7" s="1">
        <v>1</v>
      </c>
      <c r="F7" s="20"/>
      <c r="G7" s="1"/>
      <c r="H7" s="1" t="s">
        <v>289</v>
      </c>
      <c r="N7" s="1" t="s">
        <v>22</v>
      </c>
      <c r="O7" s="1">
        <v>5</v>
      </c>
      <c r="P7" s="1" t="s">
        <v>289</v>
      </c>
      <c r="Q7" s="1" t="s">
        <v>289</v>
      </c>
      <c r="S7" s="1"/>
      <c r="Y7" s="1">
        <v>9</v>
      </c>
      <c r="Z7" s="1">
        <v>13</v>
      </c>
      <c r="AC7" s="1">
        <v>5</v>
      </c>
    </row>
    <row r="8" spans="1:29" ht="15.75" x14ac:dyDescent="0.25">
      <c r="F8" s="20"/>
      <c r="H8" t="s">
        <v>132</v>
      </c>
      <c r="I8" t="str">
        <f>MID(B13,2,2)</f>
        <v>10</v>
      </c>
      <c r="N8" s="1" t="s">
        <v>23</v>
      </c>
      <c r="O8" s="1">
        <v>6</v>
      </c>
      <c r="Q8" s="9" t="s">
        <v>279</v>
      </c>
      <c r="U8" s="16" t="s">
        <v>195</v>
      </c>
      <c r="V8">
        <v>1</v>
      </c>
      <c r="W8" t="s">
        <v>196</v>
      </c>
      <c r="Y8" s="57">
        <v>10</v>
      </c>
      <c r="Z8" s="57">
        <v>14</v>
      </c>
      <c r="AC8" s="1">
        <v>6</v>
      </c>
    </row>
    <row r="9" spans="1:29" ht="15.75" x14ac:dyDescent="0.25">
      <c r="A9" s="8" t="s">
        <v>15</v>
      </c>
      <c r="B9" s="1">
        <v>7</v>
      </c>
      <c r="F9" s="20"/>
      <c r="H9" t="s">
        <v>133</v>
      </c>
      <c r="I9" s="76">
        <v>720140304</v>
      </c>
      <c r="L9" t="s">
        <v>139</v>
      </c>
      <c r="M9">
        <f>IF('Часть 2'!A4=1,служ!L11,служ!L10)</f>
        <v>12</v>
      </c>
      <c r="N9" s="1" t="s">
        <v>24</v>
      </c>
      <c r="O9" s="1">
        <v>7</v>
      </c>
      <c r="Q9" s="1" t="s">
        <v>278</v>
      </c>
      <c r="V9">
        <f>IF(Список!K2&gt;0,Список!K2,3)</f>
        <v>1</v>
      </c>
      <c r="Y9" s="1">
        <v>11</v>
      </c>
      <c r="Z9" s="1">
        <v>15</v>
      </c>
      <c r="AC9" s="1">
        <v>7</v>
      </c>
    </row>
    <row r="10" spans="1:29" ht="15.75" x14ac:dyDescent="0.25">
      <c r="A10" s="8" t="s">
        <v>13</v>
      </c>
      <c r="B10" t="s">
        <v>360</v>
      </c>
      <c r="H10" t="s">
        <v>134</v>
      </c>
      <c r="I10">
        <v>71040314</v>
      </c>
      <c r="J10">
        <f>IF(Otchet!A2=1,IF('Часть 2'!B4=I3,служ!I10,служ!I11),служ!I9)</f>
        <v>71040314</v>
      </c>
      <c r="L10">
        <f>C16</f>
        <v>8</v>
      </c>
      <c r="N10" s="1" t="s">
        <v>25</v>
      </c>
      <c r="O10" s="1">
        <v>8</v>
      </c>
      <c r="Q10" s="1" t="s">
        <v>277</v>
      </c>
      <c r="Y10" s="57">
        <v>12</v>
      </c>
      <c r="Z10" s="57">
        <v>16</v>
      </c>
      <c r="AC10" s="57">
        <v>8</v>
      </c>
    </row>
    <row r="11" spans="1:29" x14ac:dyDescent="0.2">
      <c r="A11" s="8" t="s">
        <v>92</v>
      </c>
      <c r="B11" s="109" t="s">
        <v>380</v>
      </c>
      <c r="H11" t="s">
        <v>135</v>
      </c>
      <c r="I11">
        <v>71040314</v>
      </c>
      <c r="L11">
        <f>C16+C23</f>
        <v>12</v>
      </c>
      <c r="N11" s="1" t="s">
        <v>26</v>
      </c>
      <c r="O11" s="1">
        <v>9</v>
      </c>
      <c r="Q11" s="1" t="s">
        <v>274</v>
      </c>
      <c r="AC11" s="1">
        <v>9</v>
      </c>
    </row>
    <row r="12" spans="1:29" ht="15.75" x14ac:dyDescent="0.25">
      <c r="A12" s="8" t="s">
        <v>93</v>
      </c>
      <c r="B12" s="110">
        <v>41702</v>
      </c>
      <c r="H12" t="s">
        <v>136</v>
      </c>
      <c r="I12">
        <v>71040314</v>
      </c>
      <c r="J12">
        <f>IF(Otchet!A2=1,IF('Часть 2'!B4=I3,I12,I13),I9)</f>
        <v>71040314</v>
      </c>
      <c r="N12" s="1" t="s">
        <v>27</v>
      </c>
      <c r="O12" s="1" t="s">
        <v>18</v>
      </c>
      <c r="Q12" s="1" t="s">
        <v>276</v>
      </c>
      <c r="AC12" s="57">
        <v>10</v>
      </c>
    </row>
    <row r="13" spans="1:29" ht="15.75" x14ac:dyDescent="0.25">
      <c r="A13" s="8" t="s">
        <v>14</v>
      </c>
      <c r="B13" s="20">
        <f>IF(служ!B11=служ!K4,служ!J10,служ!J12)</f>
        <v>71040314</v>
      </c>
      <c r="C13" s="8"/>
      <c r="H13" t="s">
        <v>137</v>
      </c>
      <c r="I13">
        <v>71040314</v>
      </c>
      <c r="N13" s="1" t="s">
        <v>28</v>
      </c>
      <c r="O13" s="1" t="s">
        <v>19</v>
      </c>
      <c r="Q13" s="1" t="s">
        <v>275</v>
      </c>
      <c r="AC13" s="1">
        <v>11</v>
      </c>
    </row>
    <row r="14" spans="1:29" ht="15.75" x14ac:dyDescent="0.25">
      <c r="N14" s="1" t="s">
        <v>29</v>
      </c>
      <c r="O14" s="1" t="s">
        <v>20</v>
      </c>
      <c r="Q14" s="1" t="s">
        <v>97</v>
      </c>
      <c r="AC14" s="57">
        <v>12</v>
      </c>
    </row>
    <row r="15" spans="1:29" x14ac:dyDescent="0.2">
      <c r="A15" s="8" t="s">
        <v>5</v>
      </c>
      <c r="C15" s="1" t="s">
        <v>96</v>
      </c>
      <c r="E15" s="1"/>
      <c r="F15" s="1"/>
      <c r="G15" s="1"/>
      <c r="H15" s="1"/>
      <c r="I15" s="1"/>
      <c r="J15" s="1"/>
      <c r="K15" s="1"/>
      <c r="L15" s="1"/>
      <c r="N15" s="1" t="s">
        <v>30</v>
      </c>
      <c r="O15" s="1" t="s">
        <v>21</v>
      </c>
      <c r="AC15" s="1">
        <v>13</v>
      </c>
    </row>
    <row r="16" spans="1:29" ht="15.75" x14ac:dyDescent="0.25">
      <c r="A16" t="s">
        <v>6</v>
      </c>
      <c r="C16" s="62">
        <v>8</v>
      </c>
      <c r="E16" s="1"/>
      <c r="F16" s="1"/>
      <c r="G16" s="1"/>
      <c r="H16" s="1"/>
      <c r="I16" s="1"/>
      <c r="J16" s="1"/>
      <c r="K16" s="1"/>
      <c r="L16" s="1"/>
      <c r="N16" s="1" t="s">
        <v>31</v>
      </c>
      <c r="O16" s="1" t="s">
        <v>22</v>
      </c>
      <c r="AC16" s="57">
        <v>14</v>
      </c>
    </row>
    <row r="17" spans="1:29" ht="15.75" x14ac:dyDescent="0.25">
      <c r="A17" t="s">
        <v>7</v>
      </c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6">
        <v>6</v>
      </c>
      <c r="I17" s="6">
        <v>7</v>
      </c>
      <c r="J17" s="6">
        <v>8</v>
      </c>
      <c r="K17" s="7" t="s">
        <v>97</v>
      </c>
      <c r="L17" s="7" t="s">
        <v>97</v>
      </c>
      <c r="N17" s="1" t="s">
        <v>32</v>
      </c>
      <c r="O17" s="1" t="s">
        <v>23</v>
      </c>
      <c r="AC17" s="1">
        <v>15</v>
      </c>
    </row>
    <row r="18" spans="1:29" ht="15.75" x14ac:dyDescent="0.25"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  <c r="I18" s="3">
        <v>7</v>
      </c>
      <c r="J18" s="3">
        <v>8</v>
      </c>
      <c r="K18" s="5">
        <v>9</v>
      </c>
      <c r="L18" s="5">
        <v>10</v>
      </c>
      <c r="N18" s="1" t="s">
        <v>33</v>
      </c>
      <c r="O18" s="1" t="s">
        <v>24</v>
      </c>
      <c r="AC18" s="57">
        <v>16</v>
      </c>
    </row>
    <row r="19" spans="1:29" x14ac:dyDescent="0.2">
      <c r="C19" s="10"/>
      <c r="D19" s="10"/>
      <c r="E19" s="10"/>
      <c r="F19" s="10"/>
      <c r="G19" s="10"/>
      <c r="H19" s="10"/>
      <c r="I19" s="10"/>
      <c r="J19" s="10"/>
      <c r="K19" s="265"/>
      <c r="L19" s="265"/>
      <c r="N19" s="1" t="s">
        <v>34</v>
      </c>
      <c r="O19" s="1" t="s">
        <v>25</v>
      </c>
    </row>
    <row r="20" spans="1:29" ht="15.75" x14ac:dyDescent="0.25">
      <c r="A20" t="s">
        <v>7</v>
      </c>
      <c r="C20" s="7" t="s">
        <v>97</v>
      </c>
      <c r="D20" s="7" t="s">
        <v>97</v>
      </c>
      <c r="E20" s="7" t="s">
        <v>97</v>
      </c>
      <c r="F20" s="7" t="s">
        <v>97</v>
      </c>
      <c r="G20" s="7" t="s">
        <v>97</v>
      </c>
      <c r="H20" s="7" t="s">
        <v>97</v>
      </c>
      <c r="I20" s="7" t="s">
        <v>97</v>
      </c>
      <c r="J20" s="7" t="s">
        <v>97</v>
      </c>
      <c r="K20" s="7" t="s">
        <v>97</v>
      </c>
      <c r="L20" s="7" t="s">
        <v>97</v>
      </c>
      <c r="N20" s="1" t="s">
        <v>35</v>
      </c>
      <c r="O20" s="1" t="s">
        <v>26</v>
      </c>
    </row>
    <row r="21" spans="1:29" x14ac:dyDescent="0.2">
      <c r="C21" s="5">
        <v>11</v>
      </c>
      <c r="D21" s="5">
        <v>12</v>
      </c>
      <c r="E21" s="5">
        <v>13</v>
      </c>
      <c r="F21" s="5">
        <v>14</v>
      </c>
      <c r="G21" s="5">
        <v>15</v>
      </c>
      <c r="H21" s="5">
        <v>16</v>
      </c>
      <c r="I21" s="5">
        <v>17</v>
      </c>
      <c r="J21" s="5">
        <v>18</v>
      </c>
      <c r="K21" s="5">
        <v>19</v>
      </c>
      <c r="L21" s="5">
        <v>20</v>
      </c>
      <c r="N21" s="1" t="s">
        <v>36</v>
      </c>
      <c r="O21" s="1" t="s">
        <v>27</v>
      </c>
      <c r="Q21" s="76" t="s">
        <v>368</v>
      </c>
      <c r="U21" s="9" t="s">
        <v>363</v>
      </c>
    </row>
    <row r="22" spans="1:29" x14ac:dyDescent="0.2">
      <c r="C22" s="11"/>
      <c r="D22" s="4"/>
      <c r="E22" s="11"/>
      <c r="F22" s="11"/>
      <c r="G22" s="11"/>
      <c r="H22" s="11"/>
      <c r="I22" s="11"/>
      <c r="J22" s="11"/>
      <c r="K22" s="11"/>
      <c r="L22" s="11"/>
      <c r="N22" s="1" t="s">
        <v>37</v>
      </c>
      <c r="O22" s="1" t="s">
        <v>28</v>
      </c>
      <c r="Q22" s="76" t="s">
        <v>369</v>
      </c>
      <c r="U22">
        <v>70201</v>
      </c>
      <c r="AA22" s="1"/>
      <c r="AC22"/>
    </row>
    <row r="23" spans="1:29" x14ac:dyDescent="0.2">
      <c r="A23" s="8" t="s">
        <v>5</v>
      </c>
      <c r="C23" s="1">
        <f>SUM(C24:L24)</f>
        <v>4</v>
      </c>
      <c r="N23" s="1" t="s">
        <v>38</v>
      </c>
      <c r="O23" s="1" t="s">
        <v>29</v>
      </c>
      <c r="Q23" s="76" t="s">
        <v>370</v>
      </c>
      <c r="U23">
        <v>70202</v>
      </c>
      <c r="AA23" s="1"/>
      <c r="AC23"/>
    </row>
    <row r="24" spans="1:29" ht="15.75" x14ac:dyDescent="0.25">
      <c r="A24" t="s">
        <v>190</v>
      </c>
      <c r="C24" s="6">
        <v>2</v>
      </c>
      <c r="D24" s="6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N24" s="1" t="s">
        <v>39</v>
      </c>
      <c r="O24" s="1" t="s">
        <v>30</v>
      </c>
      <c r="R24"/>
      <c r="Y24" s="1"/>
      <c r="AC24"/>
    </row>
    <row r="25" spans="1:29" ht="15.75" x14ac:dyDescent="0.25">
      <c r="A25" t="s">
        <v>7</v>
      </c>
      <c r="C25" s="6">
        <v>9</v>
      </c>
      <c r="D25" s="6">
        <v>10</v>
      </c>
      <c r="E25" s="7" t="s">
        <v>97</v>
      </c>
      <c r="F25" s="7" t="s">
        <v>97</v>
      </c>
      <c r="G25" s="7" t="s">
        <v>97</v>
      </c>
      <c r="H25" s="7" t="s">
        <v>97</v>
      </c>
      <c r="I25" s="7" t="s">
        <v>97</v>
      </c>
      <c r="J25" s="7" t="s">
        <v>97</v>
      </c>
      <c r="K25" s="7" t="s">
        <v>97</v>
      </c>
      <c r="L25" s="7" t="s">
        <v>97</v>
      </c>
      <c r="N25" s="1" t="s">
        <v>40</v>
      </c>
      <c r="O25" s="1" t="s">
        <v>31</v>
      </c>
      <c r="Q25" s="76" t="s">
        <v>371</v>
      </c>
      <c r="R25"/>
      <c r="V25" s="1"/>
      <c r="AC25"/>
    </row>
    <row r="26" spans="1:29" x14ac:dyDescent="0.2">
      <c r="C26" s="3">
        <v>1</v>
      </c>
      <c r="D26" s="3">
        <v>2</v>
      </c>
      <c r="E26" s="5">
        <v>3</v>
      </c>
      <c r="F26" s="5">
        <v>4</v>
      </c>
      <c r="G26" s="5">
        <v>5</v>
      </c>
      <c r="H26" s="5">
        <v>6</v>
      </c>
      <c r="I26" s="5">
        <v>7</v>
      </c>
      <c r="J26" s="5">
        <v>8</v>
      </c>
      <c r="K26" s="5">
        <v>9</v>
      </c>
      <c r="L26" s="5">
        <v>10</v>
      </c>
      <c r="N26" s="1" t="s">
        <v>41</v>
      </c>
      <c r="O26" s="1" t="s">
        <v>32</v>
      </c>
      <c r="Q26" s="76" t="s">
        <v>372</v>
      </c>
      <c r="R26"/>
      <c r="W26" s="1"/>
      <c r="AC26"/>
    </row>
    <row r="27" spans="1:29" ht="15.75" x14ac:dyDescent="0.25">
      <c r="A27" t="s">
        <v>190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N27" s="1" t="s">
        <v>42</v>
      </c>
      <c r="O27" s="1" t="s">
        <v>33</v>
      </c>
      <c r="Q27" s="76" t="s">
        <v>373</v>
      </c>
      <c r="R27"/>
      <c r="Y27" s="1"/>
      <c r="AC27"/>
    </row>
    <row r="28" spans="1:29" ht="15.75" x14ac:dyDescent="0.25">
      <c r="A28" s="66"/>
      <c r="B28" s="66"/>
      <c r="C28" s="7" t="s">
        <v>97</v>
      </c>
      <c r="D28" s="7" t="s">
        <v>97</v>
      </c>
      <c r="E28" s="7" t="s">
        <v>97</v>
      </c>
      <c r="F28" s="7" t="s">
        <v>97</v>
      </c>
      <c r="G28" s="7" t="s">
        <v>97</v>
      </c>
      <c r="H28" s="7" t="s">
        <v>97</v>
      </c>
      <c r="I28" s="7" t="s">
        <v>97</v>
      </c>
      <c r="J28" s="7" t="s">
        <v>97</v>
      </c>
      <c r="K28" s="7" t="s">
        <v>97</v>
      </c>
      <c r="L28" s="7" t="s">
        <v>97</v>
      </c>
      <c r="N28" s="1" t="s">
        <v>43</v>
      </c>
      <c r="O28" s="1" t="s">
        <v>34</v>
      </c>
      <c r="R28"/>
      <c r="Y28" s="1"/>
      <c r="AC28"/>
    </row>
    <row r="29" spans="1:29" x14ac:dyDescent="0.2">
      <c r="A29" s="8"/>
      <c r="C29" s="5">
        <v>11</v>
      </c>
      <c r="D29" s="5">
        <v>12</v>
      </c>
      <c r="E29" s="5">
        <v>13</v>
      </c>
      <c r="F29" s="5">
        <v>14</v>
      </c>
      <c r="G29" s="5">
        <v>15</v>
      </c>
      <c r="H29" s="5">
        <v>16</v>
      </c>
      <c r="I29" s="5">
        <v>17</v>
      </c>
      <c r="J29" s="5">
        <v>18</v>
      </c>
      <c r="K29" s="5">
        <v>19</v>
      </c>
      <c r="L29" s="5">
        <v>20</v>
      </c>
      <c r="N29" s="1" t="s">
        <v>44</v>
      </c>
      <c r="O29" s="1" t="s">
        <v>35</v>
      </c>
      <c r="Q29" s="268" t="s">
        <v>374</v>
      </c>
      <c r="AB29" s="1"/>
      <c r="AC29"/>
    </row>
    <row r="30" spans="1:29" ht="15" x14ac:dyDescent="0.2">
      <c r="B30" s="13"/>
      <c r="C30" s="11"/>
      <c r="D30" s="4"/>
      <c r="E30" s="11"/>
      <c r="F30" s="11"/>
      <c r="G30" s="11"/>
      <c r="H30" s="11"/>
      <c r="I30" s="11"/>
      <c r="J30" s="11"/>
      <c r="K30" s="11"/>
      <c r="L30" s="11"/>
      <c r="N30" s="1" t="s">
        <v>45</v>
      </c>
      <c r="O30" s="1" t="s">
        <v>36</v>
      </c>
      <c r="Q30" s="268" t="s">
        <v>375</v>
      </c>
    </row>
    <row r="31" spans="1:29" ht="15" x14ac:dyDescent="0.2">
      <c r="B31" s="13"/>
      <c r="M31">
        <f>10-COUNTIF(C17:L17,"нет")</f>
        <v>8</v>
      </c>
      <c r="N31" s="1">
        <v>1</v>
      </c>
      <c r="O31" s="1" t="s">
        <v>37</v>
      </c>
      <c r="Q31" s="268" t="s">
        <v>376</v>
      </c>
    </row>
    <row r="32" spans="1:29" ht="15" x14ac:dyDescent="0.2">
      <c r="A32" t="s">
        <v>110</v>
      </c>
      <c r="B32" s="73">
        <v>3</v>
      </c>
      <c r="C32" s="1">
        <v>4</v>
      </c>
      <c r="D32" s="1">
        <v>5</v>
      </c>
      <c r="N32" s="1">
        <v>2</v>
      </c>
      <c r="O32" s="1" t="s">
        <v>38</v>
      </c>
    </row>
    <row r="33" spans="1:15" ht="15" x14ac:dyDescent="0.2">
      <c r="A33" t="s">
        <v>199</v>
      </c>
      <c r="B33" s="73"/>
      <c r="C33" s="1"/>
      <c r="N33" s="1">
        <v>3</v>
      </c>
      <c r="O33" s="1" t="s">
        <v>39</v>
      </c>
    </row>
    <row r="34" spans="1:15" ht="15" x14ac:dyDescent="0.2">
      <c r="A34" t="s">
        <v>200</v>
      </c>
      <c r="B34" s="73"/>
      <c r="C34" s="1"/>
      <c r="M34">
        <f>10-COUNTIF(C20:L20,"нет")</f>
        <v>0</v>
      </c>
      <c r="N34" s="1">
        <v>4</v>
      </c>
      <c r="O34" s="1" t="s">
        <v>40</v>
      </c>
    </row>
    <row r="35" spans="1:15" x14ac:dyDescent="0.2">
      <c r="B35" s="1">
        <v>4</v>
      </c>
      <c r="C35" s="1">
        <v>7</v>
      </c>
      <c r="D35" s="1">
        <v>10</v>
      </c>
      <c r="N35" s="1">
        <v>5</v>
      </c>
      <c r="O35" s="1" t="s">
        <v>41</v>
      </c>
    </row>
    <row r="36" spans="1:15" x14ac:dyDescent="0.2">
      <c r="B36" s="1"/>
      <c r="C36" s="1"/>
      <c r="N36" s="1">
        <v>6</v>
      </c>
      <c r="O36" s="1" t="s">
        <v>42</v>
      </c>
    </row>
    <row r="37" spans="1:15" x14ac:dyDescent="0.2">
      <c r="A37" t="s">
        <v>112</v>
      </c>
      <c r="B37" s="1"/>
      <c r="C37" s="1"/>
      <c r="N37" s="1">
        <v>7</v>
      </c>
      <c r="O37" s="1" t="s">
        <v>43</v>
      </c>
    </row>
    <row r="38" spans="1:15" x14ac:dyDescent="0.2">
      <c r="A38">
        <v>999999999</v>
      </c>
      <c r="B38" s="1"/>
      <c r="C38" s="1"/>
      <c r="M38">
        <f>SUM(C24:L24)</f>
        <v>4</v>
      </c>
      <c r="N38" s="1">
        <v>8</v>
      </c>
      <c r="O38" s="1" t="s">
        <v>44</v>
      </c>
    </row>
    <row r="39" spans="1:15" x14ac:dyDescent="0.2">
      <c r="B39" s="1"/>
      <c r="C39" s="1"/>
      <c r="N39" s="1">
        <v>9</v>
      </c>
      <c r="O39" s="1" t="s">
        <v>45</v>
      </c>
    </row>
    <row r="40" spans="1:15" x14ac:dyDescent="0.2">
      <c r="B40" s="9">
        <v>3</v>
      </c>
      <c r="C40" s="9">
        <v>4</v>
      </c>
      <c r="D40" s="9">
        <v>5</v>
      </c>
      <c r="E40" s="8" t="s">
        <v>346</v>
      </c>
      <c r="F40" s="8" t="s">
        <v>336</v>
      </c>
      <c r="G40" s="8" t="s">
        <v>351</v>
      </c>
      <c r="H40" s="8"/>
    </row>
    <row r="41" spans="1:15" x14ac:dyDescent="0.2">
      <c r="A41" t="s">
        <v>332</v>
      </c>
      <c r="B41" s="1">
        <v>6</v>
      </c>
      <c r="C41" s="1">
        <v>12</v>
      </c>
      <c r="D41" s="1">
        <v>17</v>
      </c>
      <c r="E41" s="1">
        <v>17</v>
      </c>
      <c r="F41" s="1">
        <v>3</v>
      </c>
      <c r="G41" s="1">
        <v>23</v>
      </c>
      <c r="M41">
        <f>SUM(C27:L27)</f>
        <v>0</v>
      </c>
    </row>
    <row r="42" spans="1:15" x14ac:dyDescent="0.2">
      <c r="A42" t="s">
        <v>333</v>
      </c>
      <c r="B42" s="1">
        <v>3</v>
      </c>
      <c r="C42" s="1">
        <v>5</v>
      </c>
      <c r="D42" s="1">
        <v>9</v>
      </c>
      <c r="E42" s="1">
        <v>14</v>
      </c>
      <c r="F42" s="1">
        <v>2</v>
      </c>
      <c r="G42" s="1">
        <v>15</v>
      </c>
    </row>
    <row r="43" spans="1:15" x14ac:dyDescent="0.2">
      <c r="A43" t="s">
        <v>334</v>
      </c>
      <c r="B43" s="1"/>
      <c r="C43" s="1"/>
      <c r="E43" s="1">
        <v>7</v>
      </c>
      <c r="F43" s="1">
        <v>2</v>
      </c>
    </row>
    <row r="44" spans="1:15" x14ac:dyDescent="0.2">
      <c r="B44" s="1"/>
      <c r="C44" s="1"/>
    </row>
    <row r="45" spans="1:15" x14ac:dyDescent="0.2">
      <c r="B45" s="1"/>
      <c r="C45" s="1"/>
    </row>
    <row r="46" spans="1:15" x14ac:dyDescent="0.2">
      <c r="B46" s="1"/>
      <c r="C46" s="1"/>
    </row>
  </sheetData>
  <sheetProtection password="CF04" sheet="1" objects="1" scenarios="1" selectLockedCells="1" selectUnlockedCells="1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9"/>
  <sheetViews>
    <sheetView workbookViewId="0">
      <pane xSplit="2" ySplit="2" topLeftCell="C3" activePane="bottomRight" state="frozen"/>
      <selection activeCell="A76" sqref="A76:IV136"/>
      <selection pane="topRight" activeCell="A76" sqref="A76:IV136"/>
      <selection pane="bottomLeft" activeCell="A76" sqref="A76:IV136"/>
      <selection pane="bottomRight" sqref="A1:IV65536"/>
    </sheetView>
  </sheetViews>
  <sheetFormatPr defaultColWidth="0" defaultRowHeight="12.75" x14ac:dyDescent="0.2"/>
  <cols>
    <col min="1" max="1" width="9.28515625" style="63" hidden="1" customWidth="1"/>
    <col min="2" max="2" width="8.85546875" style="63" hidden="1" customWidth="1"/>
    <col min="3" max="3" width="8.85546875" style="65" hidden="1" customWidth="1"/>
    <col min="4" max="4" width="1.85546875" style="65" hidden="1" customWidth="1"/>
    <col min="5" max="5" width="8.28515625" style="65" hidden="1" customWidth="1"/>
    <col min="6" max="6" width="8.85546875" style="65" hidden="1" customWidth="1"/>
    <col min="7" max="7" width="1.7109375" style="65" hidden="1" customWidth="1"/>
    <col min="8" max="9" width="8.85546875" style="65" hidden="1" customWidth="1"/>
    <col min="10" max="10" width="1.7109375" style="65" hidden="1" customWidth="1"/>
    <col min="11" max="12" width="8.85546875" style="65" hidden="1" customWidth="1"/>
    <col min="13" max="13" width="1.42578125" style="65" hidden="1" customWidth="1"/>
    <col min="14" max="15" width="8.85546875" style="65" hidden="1" customWidth="1"/>
    <col min="16" max="16" width="1.28515625" style="65" hidden="1" customWidth="1"/>
    <col min="17" max="18" width="8.85546875" style="65" hidden="1" customWidth="1"/>
    <col min="19" max="19" width="1.85546875" style="65" hidden="1" customWidth="1"/>
    <col min="20" max="21" width="8.85546875" style="65" hidden="1" customWidth="1"/>
    <col min="22" max="22" width="1.85546875" style="65" hidden="1" customWidth="1"/>
    <col min="23" max="24" width="8.85546875" style="65" hidden="1" customWidth="1"/>
    <col min="25" max="25" width="1.28515625" style="65" hidden="1" customWidth="1"/>
    <col min="26" max="27" width="8.85546875" style="65" hidden="1" customWidth="1"/>
    <col min="28" max="28" width="2.140625" style="65" hidden="1" customWidth="1"/>
    <col min="29" max="30" width="8.85546875" style="65" hidden="1" customWidth="1"/>
    <col min="31" max="31" width="2" style="65" hidden="1" customWidth="1"/>
    <col min="32" max="33" width="8.85546875" style="65" hidden="1" customWidth="1"/>
    <col min="34" max="34" width="1.7109375" style="65" hidden="1" customWidth="1"/>
    <col min="35" max="35" width="7" style="65" hidden="1" customWidth="1"/>
    <col min="36" max="36" width="8.85546875" style="65" hidden="1" customWidth="1"/>
    <col min="37" max="37" width="2.28515625" style="65" hidden="1" customWidth="1"/>
    <col min="38" max="39" width="8.85546875" style="65" hidden="1" customWidth="1"/>
    <col min="40" max="40" width="1.42578125" style="65" hidden="1" customWidth="1"/>
    <col min="41" max="42" width="8.85546875" style="65" hidden="1" customWidth="1"/>
    <col min="43" max="43" width="1.140625" style="65" hidden="1" customWidth="1"/>
    <col min="44" max="45" width="8.85546875" style="65" hidden="1" customWidth="1"/>
    <col min="46" max="46" width="1.42578125" style="65" hidden="1" customWidth="1"/>
    <col min="47" max="48" width="8.85546875" style="65" hidden="1" customWidth="1"/>
    <col min="49" max="49" width="2" style="65" hidden="1" customWidth="1"/>
    <col min="50" max="51" width="8.85546875" style="65" hidden="1" customWidth="1"/>
    <col min="52" max="52" width="1.5703125" style="65" hidden="1" customWidth="1"/>
    <col min="53" max="54" width="8.85546875" style="65" hidden="1" customWidth="1"/>
    <col min="55" max="55" width="1.28515625" style="65" hidden="1" customWidth="1"/>
    <col min="56" max="57" width="8.85546875" style="65" hidden="1" customWidth="1"/>
    <col min="58" max="58" width="1.7109375" style="65" hidden="1" customWidth="1"/>
    <col min="59" max="60" width="8.85546875" style="65" hidden="1" customWidth="1"/>
    <col min="61" max="61" width="1.7109375" style="65" hidden="1" customWidth="1"/>
    <col min="62" max="62" width="8.85546875" style="65" hidden="1" customWidth="1"/>
    <col min="63" max="64" width="8.85546875" style="63" hidden="1" customWidth="1"/>
    <col min="65" max="65" width="8.85546875" style="65" hidden="1" customWidth="1"/>
    <col min="66" max="66" width="1.85546875" style="65" hidden="1" customWidth="1"/>
    <col min="67" max="67" width="8.28515625" style="65" hidden="1" customWidth="1"/>
    <col min="68" max="68" width="8.85546875" style="65" hidden="1" customWidth="1"/>
    <col min="69" max="69" width="1.7109375" style="65" hidden="1" customWidth="1"/>
    <col min="70" max="71" width="8.85546875" style="65" hidden="1" customWidth="1"/>
    <col min="72" max="72" width="1.7109375" style="65" hidden="1" customWidth="1"/>
    <col min="73" max="74" width="8.85546875" style="65" hidden="1" customWidth="1"/>
    <col min="75" max="75" width="1.42578125" style="65" hidden="1" customWidth="1"/>
    <col min="76" max="77" width="8.85546875" style="65" hidden="1" customWidth="1"/>
    <col min="78" max="78" width="1.28515625" style="65" hidden="1" customWidth="1"/>
    <col min="79" max="80" width="8.85546875" style="65" hidden="1" customWidth="1"/>
    <col min="81" max="81" width="1.85546875" style="65" hidden="1" customWidth="1"/>
    <col min="82" max="83" width="8.85546875" style="65" hidden="1" customWidth="1"/>
    <col min="84" max="84" width="1.85546875" style="65" hidden="1" customWidth="1"/>
    <col min="85" max="86" width="8.85546875" style="65" hidden="1" customWidth="1"/>
    <col min="87" max="87" width="1.28515625" style="65" hidden="1" customWidth="1"/>
    <col min="88" max="89" width="8.85546875" style="65" hidden="1" customWidth="1"/>
    <col min="90" max="90" width="2.140625" style="65" hidden="1" customWidth="1"/>
    <col min="91" max="92" width="8.85546875" style="65" hidden="1" customWidth="1"/>
    <col min="93" max="93" width="2" style="65" hidden="1" customWidth="1"/>
    <col min="94" max="95" width="8.85546875" style="65" hidden="1" customWidth="1"/>
    <col min="96" max="96" width="1.7109375" style="65" hidden="1" customWidth="1"/>
    <col min="97" max="97" width="7" style="65" hidden="1" customWidth="1"/>
    <col min="98" max="98" width="8.85546875" style="65" hidden="1" customWidth="1"/>
    <col min="99" max="99" width="2.28515625" style="65" hidden="1" customWidth="1"/>
    <col min="100" max="101" width="8.85546875" style="65" hidden="1" customWidth="1"/>
    <col min="102" max="102" width="1.42578125" style="65" hidden="1" customWidth="1"/>
    <col min="103" max="104" width="8.85546875" style="65" hidden="1" customWidth="1"/>
    <col min="105" max="105" width="1.140625" style="65" hidden="1" customWidth="1"/>
    <col min="106" max="107" width="8.85546875" style="65" hidden="1" customWidth="1"/>
    <col min="108" max="108" width="1.42578125" style="65" hidden="1" customWidth="1"/>
    <col min="109" max="110" width="8.85546875" style="65" hidden="1" customWidth="1"/>
    <col min="111" max="111" width="2" style="65" hidden="1" customWidth="1"/>
    <col min="112" max="113" width="8.85546875" style="65" hidden="1" customWidth="1"/>
    <col min="114" max="114" width="1.5703125" style="65" hidden="1" customWidth="1"/>
    <col min="115" max="116" width="8.85546875" style="65" hidden="1" customWidth="1"/>
    <col min="117" max="117" width="1.28515625" style="65" hidden="1" customWidth="1"/>
    <col min="118" max="119" width="8.85546875" style="65" hidden="1" customWidth="1"/>
    <col min="120" max="120" width="1.7109375" style="65" hidden="1" customWidth="1"/>
    <col min="121" max="122" width="8.85546875" style="65" hidden="1" customWidth="1"/>
    <col min="123" max="123" width="1.7109375" style="65" hidden="1" customWidth="1"/>
    <col min="124" max="124" width="8.85546875" style="65" hidden="1" customWidth="1"/>
    <col min="125" max="16384" width="8.85546875" style="63" hidden="1"/>
  </cols>
  <sheetData>
    <row r="1" spans="1:124" x14ac:dyDescent="0.2">
      <c r="C1" s="343" t="s">
        <v>257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M1" s="343" t="s">
        <v>258</v>
      </c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</row>
    <row r="2" spans="1:124" s="65" customFormat="1" x14ac:dyDescent="0.2">
      <c r="C2" s="65">
        <f>служ!C17</f>
        <v>1</v>
      </c>
      <c r="F2" s="65">
        <f>служ!D17</f>
        <v>2</v>
      </c>
      <c r="I2" s="65">
        <f>служ!E17</f>
        <v>3</v>
      </c>
      <c r="L2" s="65">
        <f>служ!F17</f>
        <v>4</v>
      </c>
      <c r="O2" s="65">
        <f>служ!G17</f>
        <v>5</v>
      </c>
      <c r="R2" s="65">
        <f>служ!H17</f>
        <v>6</v>
      </c>
      <c r="U2" s="65">
        <f>служ!I17</f>
        <v>7</v>
      </c>
      <c r="X2" s="65">
        <f>служ!J17</f>
        <v>8</v>
      </c>
      <c r="AA2" s="65" t="str">
        <f>служ!K17</f>
        <v>нет</v>
      </c>
      <c r="AD2" s="65" t="str">
        <f>служ!L17</f>
        <v>нет</v>
      </c>
      <c r="AG2" s="65" t="str">
        <f>служ!C20</f>
        <v>нет</v>
      </c>
      <c r="AJ2" s="65" t="str">
        <f>служ!D20</f>
        <v>нет</v>
      </c>
      <c r="AM2" s="65" t="str">
        <f>служ!E20</f>
        <v>нет</v>
      </c>
      <c r="AP2" s="65" t="str">
        <f>служ!F20</f>
        <v>нет</v>
      </c>
      <c r="AS2" s="65" t="str">
        <f>служ!G20</f>
        <v>нет</v>
      </c>
      <c r="AV2" s="65" t="str">
        <f>служ!H20</f>
        <v>нет</v>
      </c>
      <c r="AY2" s="65" t="str">
        <f>служ!I20</f>
        <v>нет</v>
      </c>
      <c r="BB2" s="65" t="str">
        <f>служ!J20</f>
        <v>нет</v>
      </c>
      <c r="BE2" s="65" t="str">
        <f>служ!K20</f>
        <v>нет</v>
      </c>
      <c r="BH2" s="65" t="str">
        <f>служ!L20</f>
        <v>нет</v>
      </c>
      <c r="BM2" s="65">
        <f>служ!C17</f>
        <v>1</v>
      </c>
      <c r="BP2" s="65">
        <f>служ!D17</f>
        <v>2</v>
      </c>
      <c r="BS2" s="65">
        <f>служ!E17</f>
        <v>3</v>
      </c>
      <c r="BV2" s="65">
        <f>служ!F17</f>
        <v>4</v>
      </c>
      <c r="BY2" s="65">
        <f>служ!G17</f>
        <v>5</v>
      </c>
      <c r="CB2" s="65">
        <f>служ!H17</f>
        <v>6</v>
      </c>
      <c r="CE2" s="65">
        <f>служ!I17</f>
        <v>7</v>
      </c>
      <c r="CH2" s="65">
        <f>служ!J17</f>
        <v>8</v>
      </c>
      <c r="CK2" s="65" t="str">
        <f>служ!K17</f>
        <v>нет</v>
      </c>
      <c r="CN2" s="65" t="str">
        <f>служ!L17</f>
        <v>нет</v>
      </c>
      <c r="CQ2" s="65" t="str">
        <f>служ!C20</f>
        <v>нет</v>
      </c>
      <c r="CT2" s="65" t="str">
        <f>служ!D20</f>
        <v>нет</v>
      </c>
      <c r="CW2" s="65" t="str">
        <f>служ!E20</f>
        <v>нет</v>
      </c>
      <c r="CZ2" s="65" t="str">
        <f>служ!F20</f>
        <v>нет</v>
      </c>
      <c r="DC2" s="65" t="str">
        <f>служ!G20</f>
        <v>нет</v>
      </c>
      <c r="DF2" s="65" t="str">
        <f>служ!H20</f>
        <v>нет</v>
      </c>
      <c r="DI2" s="65" t="str">
        <f>служ!I20</f>
        <v>нет</v>
      </c>
      <c r="DL2" s="65" t="str">
        <f>служ!J20</f>
        <v>нет</v>
      </c>
      <c r="DO2" s="65" t="str">
        <f>служ!K20</f>
        <v>нет</v>
      </c>
      <c r="DR2" s="65" t="str">
        <f>служ!L20</f>
        <v>нет</v>
      </c>
    </row>
    <row r="3" spans="1:124" s="65" customFormat="1" x14ac:dyDescent="0.2">
      <c r="B3" s="139" t="s">
        <v>248</v>
      </c>
      <c r="C3" s="65">
        <v>1</v>
      </c>
      <c r="F3" s="65">
        <v>1</v>
      </c>
      <c r="I3" s="65">
        <v>1</v>
      </c>
      <c r="L3" s="65">
        <v>1</v>
      </c>
      <c r="O3" s="65">
        <v>1</v>
      </c>
      <c r="R3" s="65">
        <v>1</v>
      </c>
      <c r="U3" s="65">
        <v>1</v>
      </c>
      <c r="X3" s="65">
        <v>1</v>
      </c>
      <c r="AA3" s="65">
        <v>1</v>
      </c>
      <c r="AD3" s="65">
        <v>1</v>
      </c>
      <c r="AG3" s="65">
        <v>1</v>
      </c>
      <c r="AJ3" s="65">
        <v>1</v>
      </c>
      <c r="AM3" s="65">
        <v>1</v>
      </c>
      <c r="AP3" s="65">
        <v>1</v>
      </c>
      <c r="AS3" s="65">
        <v>1</v>
      </c>
      <c r="AV3" s="65">
        <v>1</v>
      </c>
      <c r="AY3" s="65">
        <v>1</v>
      </c>
      <c r="BB3" s="65">
        <v>1</v>
      </c>
      <c r="BE3" s="65">
        <v>1</v>
      </c>
      <c r="BH3" s="65">
        <v>1</v>
      </c>
      <c r="BM3" s="65">
        <f>C3</f>
        <v>1</v>
      </c>
      <c r="BP3" s="65">
        <f>F3</f>
        <v>1</v>
      </c>
      <c r="BS3" s="65">
        <v>1</v>
      </c>
      <c r="BV3" s="65">
        <f>L3</f>
        <v>1</v>
      </c>
      <c r="BY3" s="65">
        <f>O3</f>
        <v>1</v>
      </c>
      <c r="CB3" s="65">
        <f>R3</f>
        <v>1</v>
      </c>
      <c r="CE3" s="65">
        <f>U3</f>
        <v>1</v>
      </c>
      <c r="CH3" s="65">
        <f>X3</f>
        <v>1</v>
      </c>
      <c r="CK3" s="65">
        <f>AA3</f>
        <v>1</v>
      </c>
      <c r="CN3" s="65">
        <f>AD3</f>
        <v>1</v>
      </c>
      <c r="CQ3" s="65">
        <f>AG3</f>
        <v>1</v>
      </c>
      <c r="CT3" s="65">
        <f>AJ3</f>
        <v>1</v>
      </c>
      <c r="CW3" s="65">
        <f>AM3</f>
        <v>1</v>
      </c>
      <c r="CZ3" s="65">
        <f>AP3</f>
        <v>1</v>
      </c>
      <c r="DC3" s="65">
        <f>AS3</f>
        <v>1</v>
      </c>
      <c r="DF3" s="65">
        <f>AV3</f>
        <v>1</v>
      </c>
      <c r="DI3" s="65">
        <f>AY3</f>
        <v>1</v>
      </c>
      <c r="DL3" s="65">
        <f>BB3</f>
        <v>1</v>
      </c>
      <c r="DO3" s="65">
        <f>BE3</f>
        <v>1</v>
      </c>
      <c r="DR3" s="65">
        <f>BH3</f>
        <v>1</v>
      </c>
    </row>
    <row r="4" spans="1:124" s="65" customFormat="1" x14ac:dyDescent="0.2">
      <c r="B4" s="139" t="s">
        <v>254</v>
      </c>
      <c r="C4" s="139"/>
      <c r="BL4" s="140"/>
    </row>
    <row r="5" spans="1:124" s="65" customFormat="1" x14ac:dyDescent="0.2">
      <c r="A5" s="342" t="s">
        <v>211</v>
      </c>
      <c r="B5" s="65">
        <v>1</v>
      </c>
      <c r="C5" s="84">
        <v>-5.55</v>
      </c>
      <c r="D5" s="84"/>
      <c r="E5" s="84"/>
      <c r="F5" s="84">
        <v>615</v>
      </c>
      <c r="G5" s="84"/>
      <c r="H5" s="84"/>
      <c r="I5" s="84">
        <v>42</v>
      </c>
      <c r="J5" s="84"/>
      <c r="K5" s="84"/>
      <c r="L5" s="84">
        <v>-100</v>
      </c>
      <c r="M5" s="84"/>
      <c r="N5" s="84"/>
      <c r="O5" s="84">
        <v>-9.3000000000000007</v>
      </c>
      <c r="P5" s="84"/>
      <c r="Q5" s="84"/>
      <c r="R5" s="84">
        <v>41</v>
      </c>
      <c r="S5" s="84"/>
      <c r="T5" s="84"/>
      <c r="U5" s="84">
        <v>20</v>
      </c>
      <c r="V5" s="84"/>
      <c r="W5" s="84"/>
      <c r="X5" s="84">
        <v>28</v>
      </c>
      <c r="Y5" s="84"/>
      <c r="Z5" s="84"/>
      <c r="AA5" s="84" t="s">
        <v>109</v>
      </c>
      <c r="AB5" s="84"/>
      <c r="AC5" s="84"/>
      <c r="AD5" s="84" t="s">
        <v>109</v>
      </c>
      <c r="AE5" s="84"/>
      <c r="AF5" s="84"/>
      <c r="AG5" s="84" t="s">
        <v>109</v>
      </c>
      <c r="AH5" s="84"/>
      <c r="AI5" s="84"/>
      <c r="AJ5" s="84" t="s">
        <v>109</v>
      </c>
      <c r="AK5" s="84"/>
      <c r="AL5" s="84"/>
      <c r="AM5" s="84" t="s">
        <v>109</v>
      </c>
      <c r="AN5" s="84"/>
      <c r="AO5" s="84"/>
      <c r="AP5" s="84" t="s">
        <v>109</v>
      </c>
      <c r="AQ5" s="84"/>
      <c r="AR5" s="84"/>
      <c r="AS5" s="84" t="s">
        <v>109</v>
      </c>
      <c r="AT5" s="84"/>
      <c r="AU5" s="84"/>
      <c r="AV5" s="84" t="s">
        <v>109</v>
      </c>
      <c r="AW5" s="84"/>
      <c r="AX5" s="84"/>
      <c r="AY5" s="84" t="s">
        <v>109</v>
      </c>
      <c r="AZ5" s="84"/>
      <c r="BA5" s="84"/>
      <c r="BB5" s="84" t="s">
        <v>109</v>
      </c>
      <c r="BC5" s="84"/>
      <c r="BD5" s="84"/>
      <c r="BE5" s="84" t="s">
        <v>109</v>
      </c>
      <c r="BF5" s="84"/>
      <c r="BG5" s="84"/>
      <c r="BH5" s="84" t="s">
        <v>109</v>
      </c>
      <c r="BI5" s="84"/>
      <c r="BJ5" s="84"/>
      <c r="BK5" s="65">
        <v>0</v>
      </c>
      <c r="BL5" s="140" t="s">
        <v>250</v>
      </c>
      <c r="BM5" s="84" t="s">
        <v>109</v>
      </c>
      <c r="BN5" s="84"/>
      <c r="BO5" s="84" t="s">
        <v>109</v>
      </c>
      <c r="BP5" s="84" t="s">
        <v>109</v>
      </c>
      <c r="BQ5" s="84"/>
      <c r="BR5" s="84" t="s">
        <v>109</v>
      </c>
      <c r="BS5" s="84" t="s">
        <v>109</v>
      </c>
      <c r="BT5" s="84"/>
      <c r="BU5" s="84" t="s">
        <v>109</v>
      </c>
      <c r="BV5" s="84" t="s">
        <v>109</v>
      </c>
      <c r="BW5" s="84"/>
      <c r="BX5" s="84" t="s">
        <v>109</v>
      </c>
      <c r="BY5" s="84" t="s">
        <v>109</v>
      </c>
      <c r="BZ5" s="84"/>
      <c r="CA5" s="84" t="s">
        <v>109</v>
      </c>
      <c r="CB5" s="84" t="s">
        <v>109</v>
      </c>
      <c r="CC5" s="84"/>
      <c r="CD5" s="84" t="s">
        <v>109</v>
      </c>
      <c r="CE5" s="84" t="s">
        <v>109</v>
      </c>
      <c r="CF5" s="84"/>
      <c r="CG5" s="84" t="s">
        <v>109</v>
      </c>
      <c r="CH5" s="84" t="s">
        <v>109</v>
      </c>
      <c r="CI5" s="84"/>
      <c r="CJ5" s="84" t="s">
        <v>109</v>
      </c>
      <c r="CK5" s="84" t="s">
        <v>109</v>
      </c>
      <c r="CL5" s="84"/>
      <c r="CM5" s="84" t="s">
        <v>109</v>
      </c>
      <c r="CN5" s="84" t="s">
        <v>109</v>
      </c>
      <c r="CO5" s="84"/>
      <c r="CP5" s="84" t="s">
        <v>109</v>
      </c>
      <c r="CQ5" s="84" t="s">
        <v>109</v>
      </c>
      <c r="CR5" s="84"/>
      <c r="CS5" s="84" t="s">
        <v>109</v>
      </c>
      <c r="CT5" s="84" t="s">
        <v>109</v>
      </c>
      <c r="CU5" s="84"/>
      <c r="CV5" s="84" t="s">
        <v>109</v>
      </c>
      <c r="CW5" s="84" t="s">
        <v>109</v>
      </c>
      <c r="CX5" s="84"/>
      <c r="CY5" s="84" t="s">
        <v>109</v>
      </c>
      <c r="CZ5" s="84" t="s">
        <v>109</v>
      </c>
      <c r="DA5" s="84"/>
      <c r="DB5" s="84" t="s">
        <v>109</v>
      </c>
      <c r="DC5" s="84" t="s">
        <v>109</v>
      </c>
      <c r="DD5" s="84"/>
      <c r="DE5" s="84" t="s">
        <v>109</v>
      </c>
      <c r="DF5" s="84" t="s">
        <v>109</v>
      </c>
      <c r="DG5" s="84"/>
      <c r="DH5" s="84" t="s">
        <v>109</v>
      </c>
      <c r="DI5" s="84" t="s">
        <v>109</v>
      </c>
      <c r="DJ5" s="84"/>
      <c r="DK5" s="84" t="s">
        <v>109</v>
      </c>
      <c r="DL5" s="84" t="s">
        <v>109</v>
      </c>
      <c r="DM5" s="84"/>
      <c r="DN5" s="84" t="s">
        <v>109</v>
      </c>
      <c r="DO5" s="84" t="s">
        <v>109</v>
      </c>
      <c r="DP5" s="84"/>
      <c r="DQ5" s="84" t="s">
        <v>109</v>
      </c>
      <c r="DR5" s="84" t="s">
        <v>109</v>
      </c>
      <c r="DS5" s="84"/>
      <c r="DT5" s="84" t="s">
        <v>109</v>
      </c>
    </row>
    <row r="6" spans="1:124" s="65" customFormat="1" x14ac:dyDescent="0.2">
      <c r="A6" s="342"/>
      <c r="B6" s="65">
        <v>2</v>
      </c>
      <c r="C6" s="84">
        <v>-8.8800000000000008</v>
      </c>
      <c r="D6" s="84"/>
      <c r="E6" s="84"/>
      <c r="F6" s="84">
        <v>450</v>
      </c>
      <c r="G6" s="84"/>
      <c r="H6" s="84"/>
      <c r="I6" s="84">
        <v>36</v>
      </c>
      <c r="J6" s="84"/>
      <c r="K6" s="84"/>
      <c r="L6" s="84">
        <v>-50</v>
      </c>
      <c r="M6" s="84"/>
      <c r="N6" s="84"/>
      <c r="O6" s="84">
        <v>-11.1</v>
      </c>
      <c r="P6" s="84"/>
      <c r="Q6" s="84"/>
      <c r="R6" s="84">
        <v>39</v>
      </c>
      <c r="S6" s="84"/>
      <c r="T6" s="84"/>
      <c r="U6" s="84">
        <v>20</v>
      </c>
      <c r="V6" s="84"/>
      <c r="W6" s="84"/>
      <c r="X6" s="84">
        <v>25</v>
      </c>
      <c r="Y6" s="84"/>
      <c r="Z6" s="84"/>
      <c r="AA6" s="84" t="s">
        <v>109</v>
      </c>
      <c r="AB6" s="84"/>
      <c r="AC6" s="84"/>
      <c r="AD6" s="84" t="s">
        <v>109</v>
      </c>
      <c r="AE6" s="84"/>
      <c r="AF6" s="84"/>
      <c r="AG6" s="84" t="s">
        <v>109</v>
      </c>
      <c r="AH6" s="84"/>
      <c r="AI6" s="84"/>
      <c r="AJ6" s="84" t="s">
        <v>109</v>
      </c>
      <c r="AK6" s="84"/>
      <c r="AL6" s="84"/>
      <c r="AM6" s="84" t="s">
        <v>109</v>
      </c>
      <c r="AN6" s="84"/>
      <c r="AO6" s="84"/>
      <c r="AP6" s="84" t="s">
        <v>109</v>
      </c>
      <c r="AQ6" s="84"/>
      <c r="AR6" s="84"/>
      <c r="AS6" s="84" t="s">
        <v>109</v>
      </c>
      <c r="AT6" s="84"/>
      <c r="AU6" s="84"/>
      <c r="AV6" s="84" t="s">
        <v>109</v>
      </c>
      <c r="AW6" s="84"/>
      <c r="AX6" s="84"/>
      <c r="AY6" s="84" t="s">
        <v>109</v>
      </c>
      <c r="AZ6" s="84"/>
      <c r="BA6" s="84"/>
      <c r="BB6" s="84" t="s">
        <v>109</v>
      </c>
      <c r="BC6" s="84"/>
      <c r="BD6" s="84"/>
      <c r="BE6" s="84" t="s">
        <v>109</v>
      </c>
      <c r="BF6" s="84"/>
      <c r="BG6" s="84"/>
      <c r="BH6" s="84" t="s">
        <v>109</v>
      </c>
      <c r="BI6" s="84"/>
      <c r="BJ6" s="84"/>
      <c r="BK6" s="65">
        <v>1</v>
      </c>
      <c r="BL6" s="140" t="s">
        <v>251</v>
      </c>
      <c r="BM6" s="84" t="s">
        <v>109</v>
      </c>
      <c r="BN6" s="84"/>
      <c r="BO6" s="84" t="s">
        <v>109</v>
      </c>
      <c r="BP6" s="84" t="s">
        <v>109</v>
      </c>
      <c r="BQ6" s="84"/>
      <c r="BR6" s="84" t="s">
        <v>109</v>
      </c>
      <c r="BS6" s="84" t="s">
        <v>109</v>
      </c>
      <c r="BT6" s="84"/>
      <c r="BU6" s="84" t="s">
        <v>109</v>
      </c>
      <c r="BV6" s="84" t="s">
        <v>109</v>
      </c>
      <c r="BW6" s="84"/>
      <c r="BX6" s="84" t="s">
        <v>109</v>
      </c>
      <c r="BY6" s="84" t="s">
        <v>109</v>
      </c>
      <c r="BZ6" s="84"/>
      <c r="CA6" s="84" t="s">
        <v>109</v>
      </c>
      <c r="CB6" s="84" t="s">
        <v>109</v>
      </c>
      <c r="CC6" s="84"/>
      <c r="CD6" s="84" t="s">
        <v>109</v>
      </c>
      <c r="CE6" s="84" t="s">
        <v>109</v>
      </c>
      <c r="CF6" s="84"/>
      <c r="CG6" s="84" t="s">
        <v>109</v>
      </c>
      <c r="CH6" s="84" t="s">
        <v>109</v>
      </c>
      <c r="CI6" s="84"/>
      <c r="CJ6" s="84" t="s">
        <v>109</v>
      </c>
      <c r="CK6" s="84" t="s">
        <v>109</v>
      </c>
      <c r="CL6" s="84"/>
      <c r="CM6" s="84" t="s">
        <v>109</v>
      </c>
      <c r="CN6" s="84" t="s">
        <v>109</v>
      </c>
      <c r="CO6" s="84"/>
      <c r="CP6" s="84" t="s">
        <v>109</v>
      </c>
      <c r="CQ6" s="84" t="s">
        <v>109</v>
      </c>
      <c r="CR6" s="84"/>
      <c r="CS6" s="84" t="s">
        <v>109</v>
      </c>
      <c r="CT6" s="84" t="s">
        <v>109</v>
      </c>
      <c r="CU6" s="84"/>
      <c r="CV6" s="84" t="s">
        <v>109</v>
      </c>
      <c r="CW6" s="84" t="s">
        <v>109</v>
      </c>
      <c r="CX6" s="84"/>
      <c r="CY6" s="84" t="s">
        <v>109</v>
      </c>
      <c r="CZ6" s="84" t="s">
        <v>109</v>
      </c>
      <c r="DA6" s="84"/>
      <c r="DB6" s="84" t="s">
        <v>109</v>
      </c>
      <c r="DC6" s="84" t="s">
        <v>109</v>
      </c>
      <c r="DD6" s="84"/>
      <c r="DE6" s="84" t="s">
        <v>109</v>
      </c>
      <c r="DF6" s="84" t="s">
        <v>109</v>
      </c>
      <c r="DG6" s="84"/>
      <c r="DH6" s="84" t="s">
        <v>109</v>
      </c>
      <c r="DI6" s="84" t="s">
        <v>109</v>
      </c>
      <c r="DJ6" s="84"/>
      <c r="DK6" s="84" t="s">
        <v>109</v>
      </c>
      <c r="DL6" s="84" t="s">
        <v>109</v>
      </c>
      <c r="DM6" s="84"/>
      <c r="DN6" s="84" t="s">
        <v>109</v>
      </c>
      <c r="DO6" s="84" t="s">
        <v>109</v>
      </c>
      <c r="DP6" s="84"/>
      <c r="DQ6" s="84" t="s">
        <v>109</v>
      </c>
      <c r="DR6" s="84" t="s">
        <v>109</v>
      </c>
      <c r="DS6" s="84"/>
      <c r="DT6" s="84" t="s">
        <v>109</v>
      </c>
    </row>
    <row r="7" spans="1:124" s="65" customFormat="1" x14ac:dyDescent="0.2">
      <c r="A7" s="342"/>
      <c r="B7" s="65">
        <v>3</v>
      </c>
      <c r="C7" s="84">
        <v>4.4000000000000004</v>
      </c>
      <c r="D7" s="84"/>
      <c r="E7" s="84"/>
      <c r="F7" s="84">
        <v>4</v>
      </c>
      <c r="G7" s="84"/>
      <c r="H7" s="84"/>
      <c r="I7" s="84">
        <v>1</v>
      </c>
      <c r="J7" s="84"/>
      <c r="K7" s="84"/>
      <c r="L7" s="84">
        <v>3</v>
      </c>
      <c r="M7" s="84"/>
      <c r="N7" s="84"/>
      <c r="O7" s="84">
        <v>214</v>
      </c>
      <c r="P7" s="84"/>
      <c r="Q7" s="84"/>
      <c r="R7" s="84">
        <v>122</v>
      </c>
      <c r="S7" s="84"/>
      <c r="T7" s="84"/>
      <c r="U7" s="84">
        <v>14</v>
      </c>
      <c r="V7" s="84"/>
      <c r="W7" s="84"/>
      <c r="X7" s="84">
        <v>1</v>
      </c>
      <c r="Y7" s="84"/>
      <c r="Z7" s="84"/>
      <c r="AA7" s="84" t="s">
        <v>109</v>
      </c>
      <c r="AB7" s="84"/>
      <c r="AC7" s="84"/>
      <c r="AD7" s="84" t="s">
        <v>109</v>
      </c>
      <c r="AE7" s="84"/>
      <c r="AF7" s="84"/>
      <c r="AG7" s="84" t="s">
        <v>109</v>
      </c>
      <c r="AH7" s="84"/>
      <c r="AI7" s="84"/>
      <c r="AJ7" s="84" t="s">
        <v>109</v>
      </c>
      <c r="AK7" s="84"/>
      <c r="AL7" s="84"/>
      <c r="AM7" s="84" t="s">
        <v>109</v>
      </c>
      <c r="AN7" s="84"/>
      <c r="AO7" s="84"/>
      <c r="AP7" s="84" t="s">
        <v>109</v>
      </c>
      <c r="AQ7" s="84"/>
      <c r="AR7" s="84"/>
      <c r="AS7" s="84" t="s">
        <v>109</v>
      </c>
      <c r="AT7" s="84"/>
      <c r="AU7" s="84"/>
      <c r="AV7" s="84" t="s">
        <v>109</v>
      </c>
      <c r="AW7" s="84"/>
      <c r="AX7" s="84"/>
      <c r="AY7" s="84" t="s">
        <v>109</v>
      </c>
      <c r="AZ7" s="84"/>
      <c r="BA7" s="84"/>
      <c r="BB7" s="84" t="s">
        <v>109</v>
      </c>
      <c r="BC7" s="84"/>
      <c r="BD7" s="84"/>
      <c r="BE7" s="84" t="s">
        <v>109</v>
      </c>
      <c r="BF7" s="84"/>
      <c r="BG7" s="84"/>
      <c r="BH7" s="84" t="s">
        <v>109</v>
      </c>
      <c r="BI7" s="84"/>
      <c r="BJ7" s="84"/>
      <c r="BK7" s="65">
        <v>2</v>
      </c>
      <c r="BL7" s="140" t="s">
        <v>252</v>
      </c>
      <c r="BM7" s="84" t="s">
        <v>109</v>
      </c>
      <c r="BN7" s="84"/>
      <c r="BO7" s="84" t="s">
        <v>109</v>
      </c>
      <c r="BP7" s="84" t="s">
        <v>109</v>
      </c>
      <c r="BQ7" s="84"/>
      <c r="BR7" s="84" t="s">
        <v>109</v>
      </c>
      <c r="BS7" s="84" t="s">
        <v>109</v>
      </c>
      <c r="BT7" s="84"/>
      <c r="BU7" s="84" t="s">
        <v>109</v>
      </c>
      <c r="BV7" s="84" t="s">
        <v>109</v>
      </c>
      <c r="BW7" s="84"/>
      <c r="BX7" s="84" t="s">
        <v>109</v>
      </c>
      <c r="BY7" s="84" t="s">
        <v>109</v>
      </c>
      <c r="BZ7" s="84"/>
      <c r="CA7" s="84" t="s">
        <v>109</v>
      </c>
      <c r="CB7" s="84" t="s">
        <v>109</v>
      </c>
      <c r="CC7" s="84"/>
      <c r="CD7" s="84" t="s">
        <v>109</v>
      </c>
      <c r="CE7" s="84" t="s">
        <v>109</v>
      </c>
      <c r="CF7" s="84"/>
      <c r="CG7" s="84" t="s">
        <v>109</v>
      </c>
      <c r="CH7" s="84" t="s">
        <v>109</v>
      </c>
      <c r="CI7" s="84"/>
      <c r="CJ7" s="84" t="s">
        <v>109</v>
      </c>
      <c r="CK7" s="84" t="s">
        <v>109</v>
      </c>
      <c r="CL7" s="84"/>
      <c r="CM7" s="84" t="s">
        <v>109</v>
      </c>
      <c r="CN7" s="84" t="s">
        <v>109</v>
      </c>
      <c r="CO7" s="84"/>
      <c r="CP7" s="84" t="s">
        <v>109</v>
      </c>
      <c r="CQ7" s="84" t="s">
        <v>109</v>
      </c>
      <c r="CR7" s="84"/>
      <c r="CS7" s="84" t="s">
        <v>109</v>
      </c>
      <c r="CT7" s="84" t="s">
        <v>109</v>
      </c>
      <c r="CU7" s="84"/>
      <c r="CV7" s="84" t="s">
        <v>109</v>
      </c>
      <c r="CW7" s="84" t="s">
        <v>109</v>
      </c>
      <c r="CX7" s="84"/>
      <c r="CY7" s="84" t="s">
        <v>109</v>
      </c>
      <c r="CZ7" s="84" t="s">
        <v>109</v>
      </c>
      <c r="DA7" s="84"/>
      <c r="DB7" s="84" t="s">
        <v>109</v>
      </c>
      <c r="DC7" s="84" t="s">
        <v>109</v>
      </c>
      <c r="DD7" s="84"/>
      <c r="DE7" s="84" t="s">
        <v>109</v>
      </c>
      <c r="DF7" s="84" t="s">
        <v>109</v>
      </c>
      <c r="DG7" s="84"/>
      <c r="DH7" s="84" t="s">
        <v>109</v>
      </c>
      <c r="DI7" s="84" t="s">
        <v>109</v>
      </c>
      <c r="DJ7" s="84"/>
      <c r="DK7" s="84" t="s">
        <v>109</v>
      </c>
      <c r="DL7" s="84" t="s">
        <v>109</v>
      </c>
      <c r="DM7" s="84"/>
      <c r="DN7" s="84" t="s">
        <v>109</v>
      </c>
      <c r="DO7" s="84" t="s">
        <v>109</v>
      </c>
      <c r="DP7" s="84"/>
      <c r="DQ7" s="84" t="s">
        <v>109</v>
      </c>
      <c r="DR7" s="84" t="s">
        <v>109</v>
      </c>
      <c r="DS7" s="84"/>
      <c r="DT7" s="84" t="s">
        <v>109</v>
      </c>
    </row>
    <row r="8" spans="1:124" s="65" customFormat="1" x14ac:dyDescent="0.2">
      <c r="A8" s="342"/>
      <c r="B8" s="65">
        <v>4</v>
      </c>
      <c r="C8" s="84">
        <v>3.6</v>
      </c>
      <c r="D8" s="84"/>
      <c r="E8" s="84"/>
      <c r="F8" s="84">
        <v>3</v>
      </c>
      <c r="G8" s="84"/>
      <c r="H8" s="84"/>
      <c r="I8" s="84">
        <v>1</v>
      </c>
      <c r="J8" s="84"/>
      <c r="K8" s="84"/>
      <c r="L8" s="84">
        <v>-20</v>
      </c>
      <c r="M8" s="84"/>
      <c r="N8" s="84"/>
      <c r="O8" s="84">
        <v>134</v>
      </c>
      <c r="P8" s="84"/>
      <c r="Q8" s="84"/>
      <c r="R8" s="172">
        <v>122</v>
      </c>
      <c r="S8" s="84"/>
      <c r="T8" s="84"/>
      <c r="U8" s="84">
        <v>1</v>
      </c>
      <c r="V8" s="84"/>
      <c r="W8" s="84"/>
      <c r="X8" s="84">
        <v>2</v>
      </c>
      <c r="Y8" s="84"/>
      <c r="Z8" s="84"/>
      <c r="AA8" s="84" t="s">
        <v>109</v>
      </c>
      <c r="AB8" s="84"/>
      <c r="AC8" s="84"/>
      <c r="AD8" s="84" t="s">
        <v>109</v>
      </c>
      <c r="AE8" s="84"/>
      <c r="AF8" s="84"/>
      <c r="AG8" s="84" t="s">
        <v>109</v>
      </c>
      <c r="AH8" s="84"/>
      <c r="AI8" s="84"/>
      <c r="AJ8" s="84" t="s">
        <v>109</v>
      </c>
      <c r="AK8" s="84"/>
      <c r="AL8" s="84"/>
      <c r="AM8" s="84" t="s">
        <v>109</v>
      </c>
      <c r="AN8" s="84"/>
      <c r="AO8" s="84"/>
      <c r="AP8" s="84" t="s">
        <v>109</v>
      </c>
      <c r="AQ8" s="84"/>
      <c r="AR8" s="84"/>
      <c r="AS8" s="84" t="s">
        <v>109</v>
      </c>
      <c r="AT8" s="84"/>
      <c r="AU8" s="84"/>
      <c r="AV8" s="84" t="s">
        <v>109</v>
      </c>
      <c r="AW8" s="84"/>
      <c r="AX8" s="84"/>
      <c r="AY8" s="84" t="s">
        <v>109</v>
      </c>
      <c r="AZ8" s="84"/>
      <c r="BA8" s="84"/>
      <c r="BB8" s="84" t="s">
        <v>109</v>
      </c>
      <c r="BC8" s="84"/>
      <c r="BD8" s="84"/>
      <c r="BE8" s="84" t="s">
        <v>109</v>
      </c>
      <c r="BF8" s="84"/>
      <c r="BG8" s="84"/>
      <c r="BH8" s="84" t="s">
        <v>109</v>
      </c>
      <c r="BI8" s="84"/>
      <c r="BJ8" s="84"/>
      <c r="BK8" s="65">
        <v>4</v>
      </c>
      <c r="BL8" s="140" t="s">
        <v>253</v>
      </c>
      <c r="BM8" s="84" t="s">
        <v>109</v>
      </c>
      <c r="BN8" s="84"/>
      <c r="BO8" s="84" t="s">
        <v>109</v>
      </c>
      <c r="BP8" s="84" t="s">
        <v>109</v>
      </c>
      <c r="BQ8" s="84"/>
      <c r="BR8" s="84" t="s">
        <v>109</v>
      </c>
      <c r="BS8" s="84" t="s">
        <v>109</v>
      </c>
      <c r="BT8" s="84"/>
      <c r="BU8" s="84" t="s">
        <v>109</v>
      </c>
      <c r="BV8" s="84" t="s">
        <v>109</v>
      </c>
      <c r="BW8" s="84"/>
      <c r="BX8" s="84" t="s">
        <v>109</v>
      </c>
      <c r="BY8" s="84" t="s">
        <v>109</v>
      </c>
      <c r="BZ8" s="84"/>
      <c r="CA8" s="84" t="s">
        <v>109</v>
      </c>
      <c r="CB8" s="84" t="s">
        <v>109</v>
      </c>
      <c r="CC8" s="84"/>
      <c r="CD8" s="84" t="s">
        <v>109</v>
      </c>
      <c r="CE8" s="84" t="s">
        <v>109</v>
      </c>
      <c r="CF8" s="84"/>
      <c r="CG8" s="84" t="s">
        <v>109</v>
      </c>
      <c r="CH8" s="84" t="s">
        <v>109</v>
      </c>
      <c r="CI8" s="84"/>
      <c r="CJ8" s="84" t="s">
        <v>109</v>
      </c>
      <c r="CK8" s="84" t="s">
        <v>109</v>
      </c>
      <c r="CL8" s="84"/>
      <c r="CM8" s="84" t="s">
        <v>109</v>
      </c>
      <c r="CN8" s="84" t="s">
        <v>109</v>
      </c>
      <c r="CO8" s="84"/>
      <c r="CP8" s="84" t="s">
        <v>109</v>
      </c>
      <c r="CQ8" s="84" t="s">
        <v>109</v>
      </c>
      <c r="CR8" s="84"/>
      <c r="CS8" s="84" t="s">
        <v>109</v>
      </c>
      <c r="CT8" s="84" t="s">
        <v>109</v>
      </c>
      <c r="CU8" s="84"/>
      <c r="CV8" s="84" t="s">
        <v>109</v>
      </c>
      <c r="CW8" s="84" t="s">
        <v>109</v>
      </c>
      <c r="CX8" s="84"/>
      <c r="CY8" s="84" t="s">
        <v>109</v>
      </c>
      <c r="CZ8" s="84" t="s">
        <v>109</v>
      </c>
      <c r="DA8" s="84"/>
      <c r="DB8" s="84" t="s">
        <v>109</v>
      </c>
      <c r="DC8" s="84" t="s">
        <v>109</v>
      </c>
      <c r="DD8" s="84"/>
      <c r="DE8" s="84" t="s">
        <v>109</v>
      </c>
      <c r="DF8" s="84" t="s">
        <v>109</v>
      </c>
      <c r="DG8" s="84"/>
      <c r="DH8" s="84" t="s">
        <v>109</v>
      </c>
      <c r="DI8" s="84" t="s">
        <v>109</v>
      </c>
      <c r="DJ8" s="84"/>
      <c r="DK8" s="84" t="s">
        <v>109</v>
      </c>
      <c r="DL8" s="84" t="s">
        <v>109</v>
      </c>
      <c r="DM8" s="84"/>
      <c r="DN8" s="84" t="s">
        <v>109</v>
      </c>
      <c r="DO8" s="84" t="s">
        <v>109</v>
      </c>
      <c r="DP8" s="84"/>
      <c r="DQ8" s="84" t="s">
        <v>109</v>
      </c>
      <c r="DR8" s="84" t="s">
        <v>109</v>
      </c>
      <c r="DS8" s="84"/>
      <c r="DT8" s="84" t="s">
        <v>109</v>
      </c>
    </row>
    <row r="9" spans="1:124" s="65" customFormat="1" x14ac:dyDescent="0.2">
      <c r="A9" s="342"/>
      <c r="B9" s="65">
        <v>5</v>
      </c>
      <c r="C9" s="84">
        <v>15.3</v>
      </c>
      <c r="D9" s="84"/>
      <c r="E9" s="84"/>
      <c r="F9" s="84">
        <v>1</v>
      </c>
      <c r="G9" s="84"/>
      <c r="H9" s="84"/>
      <c r="I9" s="84">
        <v>4</v>
      </c>
      <c r="J9" s="84"/>
      <c r="K9" s="84"/>
      <c r="L9" s="84">
        <v>6.3</v>
      </c>
      <c r="M9" s="84"/>
      <c r="N9" s="84"/>
      <c r="O9" s="84">
        <v>321</v>
      </c>
      <c r="P9" s="84"/>
      <c r="Q9" s="84"/>
      <c r="R9" s="172">
        <v>-16</v>
      </c>
      <c r="S9" s="84"/>
      <c r="T9" s="84"/>
      <c r="U9" s="84">
        <v>0.8</v>
      </c>
      <c r="V9" s="84"/>
      <c r="W9" s="84"/>
      <c r="X9" s="84">
        <v>4</v>
      </c>
      <c r="Y9" s="84"/>
      <c r="Z9" s="84"/>
      <c r="AA9" s="84" t="s">
        <v>109</v>
      </c>
      <c r="AB9" s="84"/>
      <c r="AC9" s="84"/>
      <c r="AD9" s="84" t="s">
        <v>109</v>
      </c>
      <c r="AE9" s="84"/>
      <c r="AF9" s="84"/>
      <c r="AG9" s="84" t="s">
        <v>109</v>
      </c>
      <c r="AH9" s="84"/>
      <c r="AI9" s="84"/>
      <c r="AJ9" s="84" t="s">
        <v>109</v>
      </c>
      <c r="AK9" s="84"/>
      <c r="AL9" s="84"/>
      <c r="AM9" s="84" t="s">
        <v>109</v>
      </c>
      <c r="AN9" s="84"/>
      <c r="AO9" s="84"/>
      <c r="AP9" s="84" t="s">
        <v>109</v>
      </c>
      <c r="AQ9" s="84"/>
      <c r="AR9" s="84"/>
      <c r="AS9" s="84" t="s">
        <v>109</v>
      </c>
      <c r="AT9" s="84"/>
      <c r="AU9" s="84"/>
      <c r="AV9" s="84" t="s">
        <v>109</v>
      </c>
      <c r="AW9" s="84"/>
      <c r="AX9" s="84"/>
      <c r="AY9" s="84" t="s">
        <v>109</v>
      </c>
      <c r="AZ9" s="84"/>
      <c r="BA9" s="84"/>
      <c r="BB9" s="84" t="s">
        <v>109</v>
      </c>
      <c r="BC9" s="84"/>
      <c r="BD9" s="84"/>
      <c r="BE9" s="84" t="s">
        <v>109</v>
      </c>
      <c r="BF9" s="84"/>
      <c r="BG9" s="84"/>
      <c r="BH9" s="84" t="s">
        <v>109</v>
      </c>
      <c r="BI9" s="84"/>
      <c r="BJ9" s="84"/>
      <c r="BL9" s="140"/>
      <c r="BM9" s="84" t="s">
        <v>109</v>
      </c>
      <c r="BN9" s="84"/>
      <c r="BO9" s="84" t="s">
        <v>109</v>
      </c>
      <c r="BP9" s="84" t="s">
        <v>109</v>
      </c>
      <c r="BQ9" s="84"/>
      <c r="BR9" s="84" t="s">
        <v>109</v>
      </c>
      <c r="BS9" s="84" t="s">
        <v>109</v>
      </c>
      <c r="BT9" s="84"/>
      <c r="BU9" s="84" t="s">
        <v>109</v>
      </c>
      <c r="BV9" s="84" t="s">
        <v>109</v>
      </c>
      <c r="BW9" s="84"/>
      <c r="BX9" s="84" t="s">
        <v>109</v>
      </c>
      <c r="BY9" s="84" t="s">
        <v>109</v>
      </c>
      <c r="BZ9" s="84"/>
      <c r="CA9" s="84" t="s">
        <v>109</v>
      </c>
      <c r="CB9" s="84" t="s">
        <v>109</v>
      </c>
      <c r="CC9" s="84"/>
      <c r="CD9" s="84" t="s">
        <v>109</v>
      </c>
      <c r="CE9" s="84" t="s">
        <v>109</v>
      </c>
      <c r="CF9" s="84"/>
      <c r="CG9" s="84" t="s">
        <v>109</v>
      </c>
      <c r="CH9" s="84" t="s">
        <v>109</v>
      </c>
      <c r="CI9" s="84"/>
      <c r="CJ9" s="84" t="s">
        <v>109</v>
      </c>
      <c r="CK9" s="84" t="s">
        <v>109</v>
      </c>
      <c r="CL9" s="84"/>
      <c r="CM9" s="84" t="s">
        <v>109</v>
      </c>
      <c r="CN9" s="84" t="s">
        <v>109</v>
      </c>
      <c r="CO9" s="84"/>
      <c r="CP9" s="84" t="s">
        <v>109</v>
      </c>
      <c r="CQ9" s="84" t="s">
        <v>109</v>
      </c>
      <c r="CR9" s="84"/>
      <c r="CS9" s="84" t="s">
        <v>109</v>
      </c>
      <c r="CT9" s="84" t="s">
        <v>109</v>
      </c>
      <c r="CU9" s="84"/>
      <c r="CV9" s="84" t="s">
        <v>109</v>
      </c>
      <c r="CW9" s="84" t="s">
        <v>109</v>
      </c>
      <c r="CX9" s="84"/>
      <c r="CY9" s="84" t="s">
        <v>109</v>
      </c>
      <c r="CZ9" s="84" t="s">
        <v>109</v>
      </c>
      <c r="DA9" s="84"/>
      <c r="DB9" s="84" t="s">
        <v>109</v>
      </c>
      <c r="DC9" s="84" t="s">
        <v>109</v>
      </c>
      <c r="DD9" s="84"/>
      <c r="DE9" s="84" t="s">
        <v>109</v>
      </c>
      <c r="DF9" s="84" t="s">
        <v>109</v>
      </c>
      <c r="DG9" s="84"/>
      <c r="DH9" s="84" t="s">
        <v>109</v>
      </c>
      <c r="DI9" s="84" t="s">
        <v>109</v>
      </c>
      <c r="DJ9" s="84"/>
      <c r="DK9" s="84" t="s">
        <v>109</v>
      </c>
      <c r="DL9" s="84" t="s">
        <v>109</v>
      </c>
      <c r="DM9" s="84"/>
      <c r="DN9" s="84" t="s">
        <v>109</v>
      </c>
      <c r="DO9" s="84" t="s">
        <v>109</v>
      </c>
      <c r="DP9" s="84"/>
      <c r="DQ9" s="84" t="s">
        <v>109</v>
      </c>
      <c r="DR9" s="84" t="s">
        <v>109</v>
      </c>
      <c r="DS9" s="84"/>
      <c r="DT9" s="84" t="s">
        <v>109</v>
      </c>
    </row>
    <row r="10" spans="1:124" s="65" customFormat="1" x14ac:dyDescent="0.2">
      <c r="A10" s="342"/>
      <c r="B10" s="65">
        <v>6</v>
      </c>
      <c r="C10" s="84">
        <v>8.4</v>
      </c>
      <c r="D10" s="84"/>
      <c r="E10" s="84"/>
      <c r="F10" s="84">
        <v>4</v>
      </c>
      <c r="G10" s="84"/>
      <c r="H10" s="84"/>
      <c r="I10" s="84">
        <v>3</v>
      </c>
      <c r="J10" s="84"/>
      <c r="K10" s="84"/>
      <c r="L10" s="84">
        <v>1.2</v>
      </c>
      <c r="M10" s="84"/>
      <c r="N10" s="84"/>
      <c r="O10" s="84">
        <v>231</v>
      </c>
      <c r="P10" s="84"/>
      <c r="Q10" s="84"/>
      <c r="R10" s="84">
        <v>-13</v>
      </c>
      <c r="S10" s="84"/>
      <c r="T10" s="84"/>
      <c r="U10" s="84">
        <v>0.5</v>
      </c>
      <c r="V10" s="84"/>
      <c r="W10" s="84"/>
      <c r="X10" s="84">
        <v>2</v>
      </c>
      <c r="Y10" s="84"/>
      <c r="Z10" s="84"/>
      <c r="AA10" s="84" t="s">
        <v>109</v>
      </c>
      <c r="AB10" s="84"/>
      <c r="AC10" s="84"/>
      <c r="AD10" s="84" t="s">
        <v>109</v>
      </c>
      <c r="AE10" s="84"/>
      <c r="AF10" s="84"/>
      <c r="AG10" s="84" t="s">
        <v>109</v>
      </c>
      <c r="AH10" s="84"/>
      <c r="AI10" s="84"/>
      <c r="AJ10" s="84" t="s">
        <v>109</v>
      </c>
      <c r="AK10" s="84"/>
      <c r="AL10" s="84"/>
      <c r="AM10" s="84" t="s">
        <v>109</v>
      </c>
      <c r="AN10" s="84"/>
      <c r="AO10" s="84"/>
      <c r="AP10" s="84" t="s">
        <v>109</v>
      </c>
      <c r="AQ10" s="84"/>
      <c r="AR10" s="84"/>
      <c r="AS10" s="84" t="s">
        <v>109</v>
      </c>
      <c r="AT10" s="84"/>
      <c r="AU10" s="84"/>
      <c r="AV10" s="84" t="s">
        <v>109</v>
      </c>
      <c r="AW10" s="84"/>
      <c r="AX10" s="84"/>
      <c r="AY10" s="84" t="s">
        <v>109</v>
      </c>
      <c r="AZ10" s="84"/>
      <c r="BA10" s="84"/>
      <c r="BB10" s="84" t="s">
        <v>109</v>
      </c>
      <c r="BC10" s="84"/>
      <c r="BD10" s="84"/>
      <c r="BE10" s="84" t="s">
        <v>109</v>
      </c>
      <c r="BF10" s="84"/>
      <c r="BG10" s="84"/>
      <c r="BH10" s="84" t="s">
        <v>109</v>
      </c>
      <c r="BI10" s="84"/>
      <c r="BJ10" s="84"/>
      <c r="BL10" s="140"/>
      <c r="BM10" s="84" t="s">
        <v>109</v>
      </c>
      <c r="BN10" s="84"/>
      <c r="BO10" s="84" t="s">
        <v>109</v>
      </c>
      <c r="BP10" s="84" t="s">
        <v>109</v>
      </c>
      <c r="BQ10" s="84"/>
      <c r="BR10" s="84" t="s">
        <v>109</v>
      </c>
      <c r="BS10" s="84" t="s">
        <v>109</v>
      </c>
      <c r="BT10" s="84"/>
      <c r="BU10" s="84" t="s">
        <v>109</v>
      </c>
      <c r="BV10" s="84" t="s">
        <v>109</v>
      </c>
      <c r="BW10" s="84"/>
      <c r="BX10" s="84" t="s">
        <v>109</v>
      </c>
      <c r="BY10" s="84" t="s">
        <v>109</v>
      </c>
      <c r="BZ10" s="84"/>
      <c r="CA10" s="84" t="s">
        <v>109</v>
      </c>
      <c r="CB10" s="84" t="s">
        <v>109</v>
      </c>
      <c r="CC10" s="84"/>
      <c r="CD10" s="84" t="s">
        <v>109</v>
      </c>
      <c r="CE10" s="84" t="s">
        <v>109</v>
      </c>
      <c r="CF10" s="84"/>
      <c r="CG10" s="84" t="s">
        <v>109</v>
      </c>
      <c r="CH10" s="84" t="s">
        <v>109</v>
      </c>
      <c r="CI10" s="84"/>
      <c r="CJ10" s="84" t="s">
        <v>109</v>
      </c>
      <c r="CK10" s="84" t="s">
        <v>109</v>
      </c>
      <c r="CL10" s="84"/>
      <c r="CM10" s="84" t="s">
        <v>109</v>
      </c>
      <c r="CN10" s="84" t="s">
        <v>109</v>
      </c>
      <c r="CO10" s="84"/>
      <c r="CP10" s="84" t="s">
        <v>109</v>
      </c>
      <c r="CQ10" s="84" t="s">
        <v>109</v>
      </c>
      <c r="CR10" s="84"/>
      <c r="CS10" s="84" t="s">
        <v>109</v>
      </c>
      <c r="CT10" s="84" t="s">
        <v>109</v>
      </c>
      <c r="CU10" s="84"/>
      <c r="CV10" s="84" t="s">
        <v>109</v>
      </c>
      <c r="CW10" s="84" t="s">
        <v>109</v>
      </c>
      <c r="CX10" s="84"/>
      <c r="CY10" s="84" t="s">
        <v>109</v>
      </c>
      <c r="CZ10" s="84" t="s">
        <v>109</v>
      </c>
      <c r="DA10" s="84"/>
      <c r="DB10" s="84" t="s">
        <v>109</v>
      </c>
      <c r="DC10" s="84" t="s">
        <v>109</v>
      </c>
      <c r="DD10" s="84"/>
      <c r="DE10" s="84" t="s">
        <v>109</v>
      </c>
      <c r="DF10" s="84" t="s">
        <v>109</v>
      </c>
      <c r="DG10" s="84"/>
      <c r="DH10" s="84" t="s">
        <v>109</v>
      </c>
      <c r="DI10" s="84" t="s">
        <v>109</v>
      </c>
      <c r="DJ10" s="84"/>
      <c r="DK10" s="84" t="s">
        <v>109</v>
      </c>
      <c r="DL10" s="84" t="s">
        <v>109</v>
      </c>
      <c r="DM10" s="84"/>
      <c r="DN10" s="84" t="s">
        <v>109</v>
      </c>
      <c r="DO10" s="84" t="s">
        <v>109</v>
      </c>
      <c r="DP10" s="84"/>
      <c r="DQ10" s="84" t="s">
        <v>109</v>
      </c>
      <c r="DR10" s="84" t="s">
        <v>109</v>
      </c>
      <c r="DS10" s="84"/>
      <c r="DT10" s="84" t="s">
        <v>109</v>
      </c>
    </row>
    <row r="11" spans="1:124" s="65" customFormat="1" x14ac:dyDescent="0.2">
      <c r="A11" s="342"/>
      <c r="B11" s="65">
        <v>7</v>
      </c>
      <c r="C11" s="84">
        <v>49.8</v>
      </c>
      <c r="D11" s="84"/>
      <c r="E11" s="84"/>
      <c r="F11" s="84">
        <v>3</v>
      </c>
      <c r="G11" s="84"/>
      <c r="H11" s="84"/>
      <c r="I11" s="84">
        <v>2</v>
      </c>
      <c r="J11" s="84"/>
      <c r="K11" s="84"/>
      <c r="L11" s="84">
        <v>15.75</v>
      </c>
      <c r="M11" s="84"/>
      <c r="N11" s="84"/>
      <c r="O11" s="84">
        <v>124</v>
      </c>
      <c r="P11" s="84"/>
      <c r="Q11" s="84"/>
      <c r="R11" s="84">
        <v>20</v>
      </c>
      <c r="S11" s="84"/>
      <c r="T11" s="84"/>
      <c r="U11" s="84">
        <v>1.5</v>
      </c>
      <c r="V11" s="84"/>
      <c r="W11" s="84"/>
      <c r="X11" s="84">
        <v>1</v>
      </c>
      <c r="Y11" s="84"/>
      <c r="Z11" s="84"/>
      <c r="AA11" s="84" t="s">
        <v>109</v>
      </c>
      <c r="AB11" s="84"/>
      <c r="AC11" s="84"/>
      <c r="AD11" s="84" t="s">
        <v>109</v>
      </c>
      <c r="AE11" s="84"/>
      <c r="AF11" s="84"/>
      <c r="AG11" s="84" t="s">
        <v>109</v>
      </c>
      <c r="AH11" s="84"/>
      <c r="AI11" s="84"/>
      <c r="AJ11" s="84" t="s">
        <v>109</v>
      </c>
      <c r="AK11" s="84"/>
      <c r="AL11" s="84"/>
      <c r="AM11" s="84" t="s">
        <v>109</v>
      </c>
      <c r="AN11" s="84"/>
      <c r="AO11" s="84"/>
      <c r="AP11" s="84" t="s">
        <v>109</v>
      </c>
      <c r="AQ11" s="84"/>
      <c r="AR11" s="84"/>
      <c r="AS11" s="84" t="s">
        <v>109</v>
      </c>
      <c r="AT11" s="84"/>
      <c r="AU11" s="84"/>
      <c r="AV11" s="84" t="s">
        <v>109</v>
      </c>
      <c r="AW11" s="84"/>
      <c r="AX11" s="84"/>
      <c r="AY11" s="84" t="s">
        <v>109</v>
      </c>
      <c r="AZ11" s="84"/>
      <c r="BA11" s="84"/>
      <c r="BB11" s="84" t="s">
        <v>109</v>
      </c>
      <c r="BC11" s="84"/>
      <c r="BD11" s="84"/>
      <c r="BE11" s="84" t="s">
        <v>109</v>
      </c>
      <c r="BF11" s="84"/>
      <c r="BG11" s="84"/>
      <c r="BH11" s="84" t="s">
        <v>109</v>
      </c>
      <c r="BI11" s="84"/>
      <c r="BJ11" s="84"/>
      <c r="BL11" s="140"/>
      <c r="BM11" s="84" t="s">
        <v>109</v>
      </c>
      <c r="BN11" s="84"/>
      <c r="BO11" s="84" t="s">
        <v>109</v>
      </c>
      <c r="BP11" s="84" t="s">
        <v>109</v>
      </c>
      <c r="BQ11" s="84"/>
      <c r="BR11" s="84" t="s">
        <v>109</v>
      </c>
      <c r="BS11" s="84" t="s">
        <v>109</v>
      </c>
      <c r="BT11" s="84"/>
      <c r="BU11" s="84" t="s">
        <v>109</v>
      </c>
      <c r="BV11" s="84" t="s">
        <v>109</v>
      </c>
      <c r="BW11" s="84"/>
      <c r="BX11" s="84" t="s">
        <v>109</v>
      </c>
      <c r="BY11" s="84" t="s">
        <v>109</v>
      </c>
      <c r="BZ11" s="84"/>
      <c r="CA11" s="84" t="s">
        <v>109</v>
      </c>
      <c r="CB11" s="84" t="s">
        <v>109</v>
      </c>
      <c r="CC11" s="84"/>
      <c r="CD11" s="84" t="s">
        <v>109</v>
      </c>
      <c r="CE11" s="84" t="s">
        <v>109</v>
      </c>
      <c r="CF11" s="84"/>
      <c r="CG11" s="84" t="s">
        <v>109</v>
      </c>
      <c r="CH11" s="84" t="s">
        <v>109</v>
      </c>
      <c r="CI11" s="84"/>
      <c r="CJ11" s="84" t="s">
        <v>109</v>
      </c>
      <c r="CK11" s="84" t="s">
        <v>109</v>
      </c>
      <c r="CL11" s="84"/>
      <c r="CM11" s="84" t="s">
        <v>109</v>
      </c>
      <c r="CN11" s="84" t="s">
        <v>109</v>
      </c>
      <c r="CO11" s="84"/>
      <c r="CP11" s="84" t="s">
        <v>109</v>
      </c>
      <c r="CQ11" s="84" t="s">
        <v>109</v>
      </c>
      <c r="CR11" s="84"/>
      <c r="CS11" s="84" t="s">
        <v>109</v>
      </c>
      <c r="CT11" s="84" t="s">
        <v>109</v>
      </c>
      <c r="CU11" s="84"/>
      <c r="CV11" s="84" t="s">
        <v>109</v>
      </c>
      <c r="CW11" s="84" t="s">
        <v>109</v>
      </c>
      <c r="CX11" s="84"/>
      <c r="CY11" s="84" t="s">
        <v>109</v>
      </c>
      <c r="CZ11" s="84" t="s">
        <v>109</v>
      </c>
      <c r="DA11" s="84"/>
      <c r="DB11" s="84" t="s">
        <v>109</v>
      </c>
      <c r="DC11" s="84" t="s">
        <v>109</v>
      </c>
      <c r="DD11" s="84"/>
      <c r="DE11" s="84" t="s">
        <v>109</v>
      </c>
      <c r="DF11" s="84" t="s">
        <v>109</v>
      </c>
      <c r="DG11" s="84"/>
      <c r="DH11" s="84" t="s">
        <v>109</v>
      </c>
      <c r="DI11" s="84" t="s">
        <v>109</v>
      </c>
      <c r="DJ11" s="84"/>
      <c r="DK11" s="84" t="s">
        <v>109</v>
      </c>
      <c r="DL11" s="84" t="s">
        <v>109</v>
      </c>
      <c r="DM11" s="84"/>
      <c r="DN11" s="84" t="s">
        <v>109</v>
      </c>
      <c r="DO11" s="84" t="s">
        <v>109</v>
      </c>
      <c r="DP11" s="84"/>
      <c r="DQ11" s="84" t="s">
        <v>109</v>
      </c>
      <c r="DR11" s="84" t="s">
        <v>109</v>
      </c>
      <c r="DS11" s="84"/>
      <c r="DT11" s="84" t="s">
        <v>109</v>
      </c>
    </row>
    <row r="12" spans="1:124" s="65" customFormat="1" x14ac:dyDescent="0.2">
      <c r="A12" s="342"/>
      <c r="B12" s="65">
        <v>8</v>
      </c>
      <c r="C12" s="84">
        <v>15.3</v>
      </c>
      <c r="D12" s="84"/>
      <c r="E12" s="84"/>
      <c r="F12" s="84">
        <v>4</v>
      </c>
      <c r="G12" s="84"/>
      <c r="H12" s="84"/>
      <c r="I12" s="84">
        <v>2</v>
      </c>
      <c r="J12" s="84"/>
      <c r="K12" s="84"/>
      <c r="L12" s="84">
        <v>6.3</v>
      </c>
      <c r="M12" s="84"/>
      <c r="N12" s="84"/>
      <c r="O12" s="84">
        <v>231</v>
      </c>
      <c r="P12" s="84"/>
      <c r="Q12" s="84"/>
      <c r="R12" s="84">
        <v>20</v>
      </c>
      <c r="S12" s="84"/>
      <c r="T12" s="84"/>
      <c r="U12" s="84">
        <v>0.8</v>
      </c>
      <c r="V12" s="84"/>
      <c r="W12" s="84"/>
      <c r="X12" s="84">
        <v>2</v>
      </c>
      <c r="Y12" s="84"/>
      <c r="Z12" s="84"/>
      <c r="AA12" s="84" t="s">
        <v>109</v>
      </c>
      <c r="AB12" s="84"/>
      <c r="AC12" s="84"/>
      <c r="AD12" s="84" t="s">
        <v>109</v>
      </c>
      <c r="AE12" s="84"/>
      <c r="AF12" s="84"/>
      <c r="AG12" s="84" t="s">
        <v>109</v>
      </c>
      <c r="AH12" s="84"/>
      <c r="AI12" s="84"/>
      <c r="AJ12" s="84" t="s">
        <v>109</v>
      </c>
      <c r="AK12" s="84"/>
      <c r="AL12" s="84"/>
      <c r="AM12" s="84" t="s">
        <v>109</v>
      </c>
      <c r="AN12" s="84"/>
      <c r="AO12" s="84"/>
      <c r="AP12" s="84" t="s">
        <v>109</v>
      </c>
      <c r="AQ12" s="84"/>
      <c r="AR12" s="84"/>
      <c r="AS12" s="84" t="s">
        <v>109</v>
      </c>
      <c r="AT12" s="84"/>
      <c r="AU12" s="84"/>
      <c r="AV12" s="84" t="s">
        <v>109</v>
      </c>
      <c r="AW12" s="84"/>
      <c r="AX12" s="84"/>
      <c r="AY12" s="84" t="s">
        <v>109</v>
      </c>
      <c r="AZ12" s="84"/>
      <c r="BA12" s="84"/>
      <c r="BB12" s="84" t="s">
        <v>109</v>
      </c>
      <c r="BC12" s="84"/>
      <c r="BD12" s="84"/>
      <c r="BE12" s="84" t="s">
        <v>109</v>
      </c>
      <c r="BF12" s="84"/>
      <c r="BG12" s="84"/>
      <c r="BH12" s="84" t="s">
        <v>109</v>
      </c>
      <c r="BI12" s="84"/>
      <c r="BJ12" s="84"/>
      <c r="BL12" s="140"/>
      <c r="BM12" s="84" t="s">
        <v>109</v>
      </c>
      <c r="BN12" s="84"/>
      <c r="BO12" s="84" t="s">
        <v>109</v>
      </c>
      <c r="BP12" s="84" t="s">
        <v>109</v>
      </c>
      <c r="BQ12" s="84"/>
      <c r="BR12" s="84" t="s">
        <v>109</v>
      </c>
      <c r="BS12" s="84" t="s">
        <v>109</v>
      </c>
      <c r="BT12" s="84"/>
      <c r="BU12" s="84" t="s">
        <v>109</v>
      </c>
      <c r="BV12" s="84" t="s">
        <v>109</v>
      </c>
      <c r="BW12" s="84"/>
      <c r="BX12" s="84" t="s">
        <v>109</v>
      </c>
      <c r="BY12" s="84" t="s">
        <v>109</v>
      </c>
      <c r="BZ12" s="84"/>
      <c r="CA12" s="84" t="s">
        <v>109</v>
      </c>
      <c r="CB12" s="84" t="s">
        <v>109</v>
      </c>
      <c r="CC12" s="84"/>
      <c r="CD12" s="84" t="s">
        <v>109</v>
      </c>
      <c r="CE12" s="84" t="s">
        <v>109</v>
      </c>
      <c r="CF12" s="84"/>
      <c r="CG12" s="84" t="s">
        <v>109</v>
      </c>
      <c r="CH12" s="84" t="s">
        <v>109</v>
      </c>
      <c r="CI12" s="84"/>
      <c r="CJ12" s="84" t="s">
        <v>109</v>
      </c>
      <c r="CK12" s="84" t="s">
        <v>109</v>
      </c>
      <c r="CL12" s="84"/>
      <c r="CM12" s="84" t="s">
        <v>109</v>
      </c>
      <c r="CN12" s="84" t="s">
        <v>109</v>
      </c>
      <c r="CO12" s="84"/>
      <c r="CP12" s="84" t="s">
        <v>109</v>
      </c>
      <c r="CQ12" s="84" t="s">
        <v>109</v>
      </c>
      <c r="CR12" s="84"/>
      <c r="CS12" s="84" t="s">
        <v>109</v>
      </c>
      <c r="CT12" s="84" t="s">
        <v>109</v>
      </c>
      <c r="CU12" s="84"/>
      <c r="CV12" s="84" t="s">
        <v>109</v>
      </c>
      <c r="CW12" s="84" t="s">
        <v>109</v>
      </c>
      <c r="CX12" s="84"/>
      <c r="CY12" s="84" t="s">
        <v>109</v>
      </c>
      <c r="CZ12" s="84" t="s">
        <v>109</v>
      </c>
      <c r="DA12" s="84"/>
      <c r="DB12" s="84" t="s">
        <v>109</v>
      </c>
      <c r="DC12" s="84" t="s">
        <v>109</v>
      </c>
      <c r="DD12" s="84"/>
      <c r="DE12" s="84" t="s">
        <v>109</v>
      </c>
      <c r="DF12" s="84" t="s">
        <v>109</v>
      </c>
      <c r="DG12" s="84"/>
      <c r="DH12" s="84" t="s">
        <v>109</v>
      </c>
      <c r="DI12" s="84" t="s">
        <v>109</v>
      </c>
      <c r="DJ12" s="84"/>
      <c r="DK12" s="84" t="s">
        <v>109</v>
      </c>
      <c r="DL12" s="84" t="s">
        <v>109</v>
      </c>
      <c r="DM12" s="84"/>
      <c r="DN12" s="84" t="s">
        <v>109</v>
      </c>
      <c r="DO12" s="84" t="s">
        <v>109</v>
      </c>
      <c r="DP12" s="84"/>
      <c r="DQ12" s="84" t="s">
        <v>109</v>
      </c>
      <c r="DR12" s="84" t="s">
        <v>109</v>
      </c>
      <c r="DS12" s="84"/>
      <c r="DT12" s="84" t="s">
        <v>109</v>
      </c>
    </row>
    <row r="13" spans="1:124" s="65" customFormat="1" x14ac:dyDescent="0.2">
      <c r="A13" s="342"/>
      <c r="B13" s="65">
        <v>9</v>
      </c>
      <c r="C13" s="84" t="s">
        <v>109</v>
      </c>
      <c r="D13" s="84"/>
      <c r="E13" s="84"/>
      <c r="F13" s="84" t="s">
        <v>109</v>
      </c>
      <c r="G13" s="84"/>
      <c r="H13" s="84"/>
      <c r="I13" s="84" t="s">
        <v>109</v>
      </c>
      <c r="J13" s="84"/>
      <c r="K13" s="84"/>
      <c r="L13" s="84" t="s">
        <v>109</v>
      </c>
      <c r="M13" s="84"/>
      <c r="N13" s="84"/>
      <c r="O13" s="84" t="s">
        <v>109</v>
      </c>
      <c r="P13" s="84"/>
      <c r="Q13" s="84"/>
      <c r="R13" s="84" t="s">
        <v>109</v>
      </c>
      <c r="S13" s="84"/>
      <c r="T13" s="84"/>
      <c r="U13" s="84" t="s">
        <v>109</v>
      </c>
      <c r="V13" s="84"/>
      <c r="W13" s="84"/>
      <c r="X13" s="84" t="s">
        <v>109</v>
      </c>
      <c r="Y13" s="84"/>
      <c r="Z13" s="84"/>
      <c r="AA13" s="84" t="s">
        <v>109</v>
      </c>
      <c r="AB13" s="84"/>
      <c r="AC13" s="84"/>
      <c r="AD13" s="84" t="s">
        <v>109</v>
      </c>
      <c r="AE13" s="84"/>
      <c r="AF13" s="84"/>
      <c r="AG13" s="84" t="s">
        <v>109</v>
      </c>
      <c r="AH13" s="84"/>
      <c r="AI13" s="84"/>
      <c r="AJ13" s="84" t="s">
        <v>109</v>
      </c>
      <c r="AK13" s="84"/>
      <c r="AL13" s="84"/>
      <c r="AM13" s="84" t="s">
        <v>109</v>
      </c>
      <c r="AN13" s="84"/>
      <c r="AO13" s="84"/>
      <c r="AP13" s="84" t="s">
        <v>109</v>
      </c>
      <c r="AQ13" s="84"/>
      <c r="AR13" s="84"/>
      <c r="AS13" s="84" t="s">
        <v>109</v>
      </c>
      <c r="AT13" s="84"/>
      <c r="AU13" s="84"/>
      <c r="AV13" s="84" t="s">
        <v>109</v>
      </c>
      <c r="AW13" s="84"/>
      <c r="AX13" s="84"/>
      <c r="AY13" s="84" t="s">
        <v>109</v>
      </c>
      <c r="AZ13" s="84"/>
      <c r="BA13" s="84"/>
      <c r="BB13" s="84" t="s">
        <v>109</v>
      </c>
      <c r="BC13" s="84"/>
      <c r="BD13" s="84"/>
      <c r="BE13" s="84" t="s">
        <v>109</v>
      </c>
      <c r="BF13" s="84"/>
      <c r="BG13" s="84"/>
      <c r="BH13" s="84" t="s">
        <v>109</v>
      </c>
      <c r="BI13" s="84"/>
      <c r="BJ13" s="84"/>
      <c r="BK13" s="140" t="s">
        <v>249</v>
      </c>
      <c r="BM13" s="84" t="s">
        <v>109</v>
      </c>
      <c r="BN13" s="84"/>
      <c r="BO13" s="84" t="s">
        <v>109</v>
      </c>
      <c r="BP13" s="84" t="s">
        <v>109</v>
      </c>
      <c r="BQ13" s="84"/>
      <c r="BR13" s="84" t="s">
        <v>109</v>
      </c>
      <c r="BS13" s="84" t="s">
        <v>109</v>
      </c>
      <c r="BT13" s="84"/>
      <c r="BU13" s="84" t="s">
        <v>109</v>
      </c>
      <c r="BV13" s="84" t="s">
        <v>109</v>
      </c>
      <c r="BW13" s="84"/>
      <c r="BX13" s="84" t="s">
        <v>109</v>
      </c>
      <c r="BY13" s="84" t="s">
        <v>109</v>
      </c>
      <c r="BZ13" s="84"/>
      <c r="CA13" s="84" t="s">
        <v>109</v>
      </c>
      <c r="CB13" s="84" t="s">
        <v>109</v>
      </c>
      <c r="CC13" s="84"/>
      <c r="CD13" s="84" t="s">
        <v>109</v>
      </c>
      <c r="CE13" s="84" t="s">
        <v>109</v>
      </c>
      <c r="CF13" s="84"/>
      <c r="CG13" s="84" t="s">
        <v>109</v>
      </c>
      <c r="CH13" s="84" t="s">
        <v>109</v>
      </c>
      <c r="CI13" s="84"/>
      <c r="CJ13" s="84" t="s">
        <v>109</v>
      </c>
      <c r="CK13" s="84" t="s">
        <v>109</v>
      </c>
      <c r="CL13" s="84"/>
      <c r="CM13" s="84" t="s">
        <v>109</v>
      </c>
      <c r="CN13" s="84" t="s">
        <v>109</v>
      </c>
      <c r="CO13" s="84"/>
      <c r="CP13" s="84" t="s">
        <v>109</v>
      </c>
      <c r="CQ13" s="84" t="s">
        <v>109</v>
      </c>
      <c r="CR13" s="84"/>
      <c r="CS13" s="84" t="s">
        <v>109</v>
      </c>
      <c r="CT13" s="84" t="s">
        <v>109</v>
      </c>
      <c r="CU13" s="84"/>
      <c r="CV13" s="84" t="s">
        <v>109</v>
      </c>
      <c r="CW13" s="84" t="s">
        <v>109</v>
      </c>
      <c r="CX13" s="84"/>
      <c r="CY13" s="84" t="s">
        <v>109</v>
      </c>
      <c r="CZ13" s="84" t="s">
        <v>109</v>
      </c>
      <c r="DA13" s="84"/>
      <c r="DB13" s="84" t="s">
        <v>109</v>
      </c>
      <c r="DC13" s="84" t="s">
        <v>109</v>
      </c>
      <c r="DD13" s="84"/>
      <c r="DE13" s="84" t="s">
        <v>109</v>
      </c>
      <c r="DF13" s="84" t="s">
        <v>109</v>
      </c>
      <c r="DG13" s="84"/>
      <c r="DH13" s="84" t="s">
        <v>109</v>
      </c>
      <c r="DI13" s="84" t="s">
        <v>109</v>
      </c>
      <c r="DJ13" s="84"/>
      <c r="DK13" s="84" t="s">
        <v>109</v>
      </c>
      <c r="DL13" s="84" t="s">
        <v>109</v>
      </c>
      <c r="DM13" s="84"/>
      <c r="DN13" s="84" t="s">
        <v>109</v>
      </c>
      <c r="DO13" s="84" t="s">
        <v>109</v>
      </c>
      <c r="DP13" s="84"/>
      <c r="DQ13" s="84" t="s">
        <v>109</v>
      </c>
      <c r="DR13" s="84" t="s">
        <v>109</v>
      </c>
      <c r="DS13" s="84"/>
      <c r="DT13" s="84" t="s">
        <v>109</v>
      </c>
    </row>
    <row r="14" spans="1:124" s="65" customFormat="1" x14ac:dyDescent="0.2">
      <c r="A14" s="342"/>
      <c r="B14" s="65">
        <v>10</v>
      </c>
      <c r="C14" s="84" t="s">
        <v>109</v>
      </c>
      <c r="D14" s="84"/>
      <c r="E14" s="84"/>
      <c r="F14" s="84" t="s">
        <v>109</v>
      </c>
      <c r="G14" s="84"/>
      <c r="H14" s="84"/>
      <c r="I14" s="84" t="s">
        <v>109</v>
      </c>
      <c r="J14" s="84"/>
      <c r="K14" s="84"/>
      <c r="L14" s="84" t="s">
        <v>109</v>
      </c>
      <c r="M14" s="84"/>
      <c r="N14" s="84"/>
      <c r="O14" s="84" t="s">
        <v>109</v>
      </c>
      <c r="P14" s="84"/>
      <c r="Q14" s="84"/>
      <c r="R14" s="84" t="s">
        <v>109</v>
      </c>
      <c r="S14" s="84"/>
      <c r="T14" s="84"/>
      <c r="U14" s="84" t="s">
        <v>109</v>
      </c>
      <c r="V14" s="84"/>
      <c r="W14" s="84"/>
      <c r="X14" s="84" t="s">
        <v>109</v>
      </c>
      <c r="Y14" s="84"/>
      <c r="Z14" s="84"/>
      <c r="AA14" s="84" t="s">
        <v>109</v>
      </c>
      <c r="AB14" s="84"/>
      <c r="AC14" s="84"/>
      <c r="AD14" s="84" t="s">
        <v>109</v>
      </c>
      <c r="AE14" s="84"/>
      <c r="AF14" s="84"/>
      <c r="AG14" s="84" t="s">
        <v>109</v>
      </c>
      <c r="AH14" s="84"/>
      <c r="AI14" s="84"/>
      <c r="AJ14" s="84" t="s">
        <v>109</v>
      </c>
      <c r="AK14" s="84"/>
      <c r="AL14" s="84"/>
      <c r="AM14" s="84" t="s">
        <v>109</v>
      </c>
      <c r="AN14" s="84"/>
      <c r="AO14" s="84"/>
      <c r="AP14" s="84" t="s">
        <v>109</v>
      </c>
      <c r="AQ14" s="84"/>
      <c r="AR14" s="84"/>
      <c r="AS14" s="84" t="s">
        <v>109</v>
      </c>
      <c r="AT14" s="84"/>
      <c r="AU14" s="84"/>
      <c r="AV14" s="84" t="s">
        <v>109</v>
      </c>
      <c r="AW14" s="84"/>
      <c r="AX14" s="84"/>
      <c r="AY14" s="84" t="s">
        <v>109</v>
      </c>
      <c r="AZ14" s="84"/>
      <c r="BA14" s="84"/>
      <c r="BB14" s="84" t="s">
        <v>109</v>
      </c>
      <c r="BC14" s="84"/>
      <c r="BD14" s="84"/>
      <c r="BE14" s="84" t="s">
        <v>109</v>
      </c>
      <c r="BF14" s="84"/>
      <c r="BG14" s="84"/>
      <c r="BH14" s="84" t="s">
        <v>109</v>
      </c>
      <c r="BI14" s="84"/>
      <c r="BJ14" s="84"/>
      <c r="BM14" s="84" t="s">
        <v>109</v>
      </c>
      <c r="BN14" s="84"/>
      <c r="BO14" s="84" t="s">
        <v>109</v>
      </c>
      <c r="BP14" s="84" t="s">
        <v>109</v>
      </c>
      <c r="BQ14" s="84"/>
      <c r="BR14" s="84" t="s">
        <v>109</v>
      </c>
      <c r="BS14" s="84" t="s">
        <v>109</v>
      </c>
      <c r="BT14" s="84"/>
      <c r="BU14" s="84" t="s">
        <v>109</v>
      </c>
      <c r="BV14" s="84" t="s">
        <v>109</v>
      </c>
      <c r="BW14" s="84"/>
      <c r="BX14" s="84" t="s">
        <v>109</v>
      </c>
      <c r="BY14" s="84" t="s">
        <v>109</v>
      </c>
      <c r="BZ14" s="84"/>
      <c r="CA14" s="84" t="s">
        <v>109</v>
      </c>
      <c r="CB14" s="84" t="s">
        <v>109</v>
      </c>
      <c r="CC14" s="84"/>
      <c r="CD14" s="84" t="s">
        <v>109</v>
      </c>
      <c r="CE14" s="84" t="s">
        <v>109</v>
      </c>
      <c r="CF14" s="84"/>
      <c r="CG14" s="84" t="s">
        <v>109</v>
      </c>
      <c r="CH14" s="84" t="s">
        <v>109</v>
      </c>
      <c r="CI14" s="84"/>
      <c r="CJ14" s="84" t="s">
        <v>109</v>
      </c>
      <c r="CK14" s="84" t="s">
        <v>109</v>
      </c>
      <c r="CL14" s="84"/>
      <c r="CM14" s="84" t="s">
        <v>109</v>
      </c>
      <c r="CN14" s="84" t="s">
        <v>109</v>
      </c>
      <c r="CO14" s="84"/>
      <c r="CP14" s="84" t="s">
        <v>109</v>
      </c>
      <c r="CQ14" s="84" t="s">
        <v>109</v>
      </c>
      <c r="CR14" s="84"/>
      <c r="CS14" s="84" t="s">
        <v>109</v>
      </c>
      <c r="CT14" s="84" t="s">
        <v>109</v>
      </c>
      <c r="CU14" s="84"/>
      <c r="CV14" s="84" t="s">
        <v>109</v>
      </c>
      <c r="CW14" s="84" t="s">
        <v>109</v>
      </c>
      <c r="CX14" s="84"/>
      <c r="CY14" s="84" t="s">
        <v>109</v>
      </c>
      <c r="CZ14" s="84" t="s">
        <v>109</v>
      </c>
      <c r="DA14" s="84"/>
      <c r="DB14" s="84" t="s">
        <v>109</v>
      </c>
      <c r="DC14" s="84" t="s">
        <v>109</v>
      </c>
      <c r="DD14" s="84"/>
      <c r="DE14" s="84" t="s">
        <v>109</v>
      </c>
      <c r="DF14" s="84" t="s">
        <v>109</v>
      </c>
      <c r="DG14" s="84"/>
      <c r="DH14" s="84" t="s">
        <v>109</v>
      </c>
      <c r="DI14" s="84" t="s">
        <v>109</v>
      </c>
      <c r="DJ14" s="84"/>
      <c r="DK14" s="84" t="s">
        <v>109</v>
      </c>
      <c r="DL14" s="84" t="s">
        <v>109</v>
      </c>
      <c r="DM14" s="84"/>
      <c r="DN14" s="84" t="s">
        <v>109</v>
      </c>
      <c r="DO14" s="84" t="s">
        <v>109</v>
      </c>
      <c r="DP14" s="84"/>
      <c r="DQ14" s="84" t="s">
        <v>109</v>
      </c>
      <c r="DR14" s="84" t="s">
        <v>109</v>
      </c>
      <c r="DS14" s="84"/>
      <c r="DT14" s="84" t="s">
        <v>109</v>
      </c>
    </row>
    <row r="15" spans="1:124" s="65" customFormat="1" x14ac:dyDescent="0.2">
      <c r="A15" s="96"/>
      <c r="B15" s="65">
        <v>11</v>
      </c>
      <c r="C15" s="84" t="s">
        <v>109</v>
      </c>
      <c r="D15" s="84"/>
      <c r="E15" s="84"/>
      <c r="F15" s="84" t="s">
        <v>109</v>
      </c>
      <c r="G15" s="84"/>
      <c r="H15" s="84"/>
      <c r="I15" s="84" t="s">
        <v>109</v>
      </c>
      <c r="J15" s="84"/>
      <c r="K15" s="84"/>
      <c r="L15" s="84" t="s">
        <v>109</v>
      </c>
      <c r="M15" s="84"/>
      <c r="N15" s="84"/>
      <c r="O15" s="84" t="s">
        <v>109</v>
      </c>
      <c r="P15" s="84"/>
      <c r="Q15" s="84"/>
      <c r="R15" s="84" t="s">
        <v>109</v>
      </c>
      <c r="S15" s="84"/>
      <c r="T15" s="84"/>
      <c r="U15" s="84" t="s">
        <v>109</v>
      </c>
      <c r="V15" s="84"/>
      <c r="W15" s="84"/>
      <c r="X15" s="84" t="s">
        <v>109</v>
      </c>
      <c r="Y15" s="84"/>
      <c r="Z15" s="84"/>
      <c r="AA15" s="84" t="s">
        <v>109</v>
      </c>
      <c r="AB15" s="84"/>
      <c r="AC15" s="84"/>
      <c r="AD15" s="84" t="s">
        <v>109</v>
      </c>
      <c r="AE15" s="84"/>
      <c r="AF15" s="84"/>
      <c r="AG15" s="84" t="s">
        <v>109</v>
      </c>
      <c r="AH15" s="84"/>
      <c r="AI15" s="84"/>
      <c r="AJ15" s="84" t="s">
        <v>109</v>
      </c>
      <c r="AK15" s="84"/>
      <c r="AL15" s="84"/>
      <c r="AM15" s="84" t="s">
        <v>109</v>
      </c>
      <c r="AN15" s="84"/>
      <c r="AO15" s="84"/>
      <c r="AP15" s="84" t="s">
        <v>109</v>
      </c>
      <c r="AQ15" s="84"/>
      <c r="AR15" s="84"/>
      <c r="AS15" s="84" t="s">
        <v>109</v>
      </c>
      <c r="AT15" s="84"/>
      <c r="AU15" s="84"/>
      <c r="AV15" s="84" t="s">
        <v>109</v>
      </c>
      <c r="AW15" s="84"/>
      <c r="AX15" s="84"/>
      <c r="AY15" s="84" t="s">
        <v>109</v>
      </c>
      <c r="AZ15" s="84"/>
      <c r="BA15" s="84"/>
      <c r="BB15" s="84" t="s">
        <v>109</v>
      </c>
      <c r="BC15" s="84"/>
      <c r="BD15" s="84"/>
      <c r="BE15" s="84" t="s">
        <v>109</v>
      </c>
      <c r="BF15" s="84"/>
      <c r="BG15" s="84"/>
      <c r="BH15" s="84" t="s">
        <v>109</v>
      </c>
      <c r="BI15" s="84"/>
      <c r="BJ15" s="84"/>
      <c r="BM15" s="84" t="s">
        <v>109</v>
      </c>
      <c r="BN15" s="84"/>
      <c r="BO15" s="84" t="s">
        <v>109</v>
      </c>
      <c r="BP15" s="84" t="s">
        <v>109</v>
      </c>
      <c r="BQ15" s="84"/>
      <c r="BR15" s="84" t="s">
        <v>109</v>
      </c>
      <c r="BS15" s="84" t="s">
        <v>109</v>
      </c>
      <c r="BT15" s="84"/>
      <c r="BU15" s="84" t="s">
        <v>109</v>
      </c>
      <c r="BV15" s="84" t="s">
        <v>109</v>
      </c>
      <c r="BW15" s="84"/>
      <c r="BX15" s="84" t="s">
        <v>109</v>
      </c>
      <c r="BY15" s="84" t="s">
        <v>109</v>
      </c>
      <c r="BZ15" s="84"/>
      <c r="CA15" s="84" t="s">
        <v>109</v>
      </c>
      <c r="CB15" s="84" t="s">
        <v>109</v>
      </c>
      <c r="CC15" s="84"/>
      <c r="CD15" s="84" t="s">
        <v>109</v>
      </c>
      <c r="CE15" s="84" t="s">
        <v>109</v>
      </c>
      <c r="CF15" s="84"/>
      <c r="CG15" s="84" t="s">
        <v>109</v>
      </c>
      <c r="CH15" s="84" t="s">
        <v>109</v>
      </c>
      <c r="CI15" s="84"/>
      <c r="CJ15" s="84" t="s">
        <v>109</v>
      </c>
      <c r="CK15" s="84" t="s">
        <v>109</v>
      </c>
      <c r="CL15" s="84"/>
      <c r="CM15" s="84" t="s">
        <v>109</v>
      </c>
      <c r="CN15" s="84" t="s">
        <v>109</v>
      </c>
      <c r="CO15" s="84"/>
      <c r="CP15" s="84" t="s">
        <v>109</v>
      </c>
      <c r="CQ15" s="84" t="s">
        <v>109</v>
      </c>
      <c r="CR15" s="84"/>
      <c r="CS15" s="84" t="s">
        <v>109</v>
      </c>
      <c r="CT15" s="84" t="s">
        <v>109</v>
      </c>
      <c r="CU15" s="84"/>
      <c r="CV15" s="84" t="s">
        <v>109</v>
      </c>
      <c r="CW15" s="84" t="s">
        <v>109</v>
      </c>
      <c r="CX15" s="84"/>
      <c r="CY15" s="84" t="s">
        <v>109</v>
      </c>
      <c r="CZ15" s="84" t="s">
        <v>109</v>
      </c>
      <c r="DA15" s="84"/>
      <c r="DB15" s="84" t="s">
        <v>109</v>
      </c>
      <c r="DC15" s="84" t="s">
        <v>109</v>
      </c>
      <c r="DD15" s="84"/>
      <c r="DE15" s="84" t="s">
        <v>109</v>
      </c>
      <c r="DF15" s="84" t="s">
        <v>109</v>
      </c>
      <c r="DG15" s="84"/>
      <c r="DH15" s="84" t="s">
        <v>109</v>
      </c>
      <c r="DI15" s="84" t="s">
        <v>109</v>
      </c>
      <c r="DJ15" s="84"/>
      <c r="DK15" s="84" t="s">
        <v>109</v>
      </c>
      <c r="DL15" s="84" t="s">
        <v>109</v>
      </c>
      <c r="DM15" s="84"/>
      <c r="DN15" s="84" t="s">
        <v>109</v>
      </c>
      <c r="DO15" s="84" t="s">
        <v>109</v>
      </c>
      <c r="DP15" s="84"/>
      <c r="DQ15" s="84" t="s">
        <v>109</v>
      </c>
      <c r="DR15" s="84" t="s">
        <v>109</v>
      </c>
      <c r="DS15" s="84"/>
      <c r="DT15" s="84" t="s">
        <v>109</v>
      </c>
    </row>
    <row r="16" spans="1:124" s="65" customFormat="1" x14ac:dyDescent="0.2">
      <c r="A16" s="96"/>
      <c r="B16" s="65">
        <v>12</v>
      </c>
      <c r="C16" s="84" t="s">
        <v>109</v>
      </c>
      <c r="D16" s="84"/>
      <c r="E16" s="84"/>
      <c r="F16" s="84" t="s">
        <v>109</v>
      </c>
      <c r="G16" s="84"/>
      <c r="H16" s="84"/>
      <c r="I16" s="84" t="s">
        <v>109</v>
      </c>
      <c r="J16" s="84"/>
      <c r="K16" s="84"/>
      <c r="L16" s="84" t="s">
        <v>109</v>
      </c>
      <c r="M16" s="84"/>
      <c r="N16" s="84"/>
      <c r="O16" s="84" t="s">
        <v>109</v>
      </c>
      <c r="P16" s="84"/>
      <c r="Q16" s="84"/>
      <c r="R16" s="84" t="s">
        <v>109</v>
      </c>
      <c r="S16" s="84"/>
      <c r="T16" s="84"/>
      <c r="U16" s="84" t="s">
        <v>109</v>
      </c>
      <c r="V16" s="84"/>
      <c r="W16" s="84"/>
      <c r="X16" s="84" t="s">
        <v>109</v>
      </c>
      <c r="Y16" s="84"/>
      <c r="Z16" s="84"/>
      <c r="AA16" s="84" t="s">
        <v>109</v>
      </c>
      <c r="AB16" s="84"/>
      <c r="AC16" s="84"/>
      <c r="AD16" s="84" t="s">
        <v>109</v>
      </c>
      <c r="AE16" s="84"/>
      <c r="AF16" s="84"/>
      <c r="AG16" s="84" t="s">
        <v>109</v>
      </c>
      <c r="AH16" s="84"/>
      <c r="AI16" s="84"/>
      <c r="AJ16" s="84" t="s">
        <v>109</v>
      </c>
      <c r="AK16" s="84"/>
      <c r="AL16" s="84"/>
      <c r="AM16" s="84" t="s">
        <v>109</v>
      </c>
      <c r="AN16" s="84"/>
      <c r="AO16" s="84"/>
      <c r="AP16" s="84" t="s">
        <v>109</v>
      </c>
      <c r="AQ16" s="84"/>
      <c r="AR16" s="84"/>
      <c r="AS16" s="84" t="s">
        <v>109</v>
      </c>
      <c r="AT16" s="84"/>
      <c r="AU16" s="84"/>
      <c r="AV16" s="84" t="s">
        <v>109</v>
      </c>
      <c r="AW16" s="84"/>
      <c r="AX16" s="84"/>
      <c r="AY16" s="84" t="s">
        <v>109</v>
      </c>
      <c r="AZ16" s="84"/>
      <c r="BA16" s="84"/>
      <c r="BB16" s="84" t="s">
        <v>109</v>
      </c>
      <c r="BC16" s="84"/>
      <c r="BD16" s="84"/>
      <c r="BE16" s="84" t="s">
        <v>109</v>
      </c>
      <c r="BF16" s="84"/>
      <c r="BG16" s="84"/>
      <c r="BH16" s="84" t="s">
        <v>109</v>
      </c>
      <c r="BI16" s="84"/>
      <c r="BJ16" s="84"/>
      <c r="BM16" s="84" t="s">
        <v>109</v>
      </c>
      <c r="BN16" s="84"/>
      <c r="BO16" s="84" t="s">
        <v>109</v>
      </c>
      <c r="BP16" s="84" t="s">
        <v>109</v>
      </c>
      <c r="BQ16" s="84"/>
      <c r="BR16" s="84" t="s">
        <v>109</v>
      </c>
      <c r="BS16" s="84" t="s">
        <v>109</v>
      </c>
      <c r="BT16" s="84"/>
      <c r="BU16" s="84" t="s">
        <v>109</v>
      </c>
      <c r="BV16" s="84" t="s">
        <v>109</v>
      </c>
      <c r="BW16" s="84"/>
      <c r="BX16" s="84" t="s">
        <v>109</v>
      </c>
      <c r="BY16" s="84" t="s">
        <v>109</v>
      </c>
      <c r="BZ16" s="84"/>
      <c r="CA16" s="84" t="s">
        <v>109</v>
      </c>
      <c r="CB16" s="84" t="s">
        <v>109</v>
      </c>
      <c r="CC16" s="84"/>
      <c r="CD16" s="84" t="s">
        <v>109</v>
      </c>
      <c r="CE16" s="84" t="s">
        <v>109</v>
      </c>
      <c r="CF16" s="84"/>
      <c r="CG16" s="84" t="s">
        <v>109</v>
      </c>
      <c r="CH16" s="84" t="s">
        <v>109</v>
      </c>
      <c r="CI16" s="84"/>
      <c r="CJ16" s="84" t="s">
        <v>109</v>
      </c>
      <c r="CK16" s="84" t="s">
        <v>109</v>
      </c>
      <c r="CL16" s="84"/>
      <c r="CM16" s="84" t="s">
        <v>109</v>
      </c>
      <c r="CN16" s="84" t="s">
        <v>109</v>
      </c>
      <c r="CO16" s="84"/>
      <c r="CP16" s="84" t="s">
        <v>109</v>
      </c>
      <c r="CQ16" s="84" t="s">
        <v>109</v>
      </c>
      <c r="CR16" s="84"/>
      <c r="CS16" s="84" t="s">
        <v>109</v>
      </c>
      <c r="CT16" s="84" t="s">
        <v>109</v>
      </c>
      <c r="CU16" s="84"/>
      <c r="CV16" s="84" t="s">
        <v>109</v>
      </c>
      <c r="CW16" s="84" t="s">
        <v>109</v>
      </c>
      <c r="CX16" s="84"/>
      <c r="CY16" s="84" t="s">
        <v>109</v>
      </c>
      <c r="CZ16" s="84" t="s">
        <v>109</v>
      </c>
      <c r="DA16" s="84"/>
      <c r="DB16" s="84" t="s">
        <v>109</v>
      </c>
      <c r="DC16" s="84" t="s">
        <v>109</v>
      </c>
      <c r="DD16" s="84"/>
      <c r="DE16" s="84" t="s">
        <v>109</v>
      </c>
      <c r="DF16" s="84" t="s">
        <v>109</v>
      </c>
      <c r="DG16" s="84"/>
      <c r="DH16" s="84" t="s">
        <v>109</v>
      </c>
      <c r="DI16" s="84" t="s">
        <v>109</v>
      </c>
      <c r="DJ16" s="84"/>
      <c r="DK16" s="84" t="s">
        <v>109</v>
      </c>
      <c r="DL16" s="84" t="s">
        <v>109</v>
      </c>
      <c r="DM16" s="84"/>
      <c r="DN16" s="84" t="s">
        <v>109</v>
      </c>
      <c r="DO16" s="84" t="s">
        <v>109</v>
      </c>
      <c r="DP16" s="84"/>
      <c r="DQ16" s="84" t="s">
        <v>109</v>
      </c>
      <c r="DR16" s="84" t="s">
        <v>109</v>
      </c>
      <c r="DS16" s="84"/>
      <c r="DT16" s="84" t="s">
        <v>109</v>
      </c>
    </row>
    <row r="17" spans="1:124" s="65" customFormat="1" x14ac:dyDescent="0.2">
      <c r="A17" s="96"/>
      <c r="B17" s="65">
        <v>13</v>
      </c>
      <c r="C17" s="84" t="s">
        <v>109</v>
      </c>
      <c r="D17" s="84"/>
      <c r="E17" s="84"/>
      <c r="F17" s="84" t="s">
        <v>109</v>
      </c>
      <c r="G17" s="84"/>
      <c r="H17" s="84"/>
      <c r="I17" s="84" t="s">
        <v>109</v>
      </c>
      <c r="J17" s="84"/>
      <c r="K17" s="84"/>
      <c r="L17" s="84" t="s">
        <v>109</v>
      </c>
      <c r="M17" s="84"/>
      <c r="N17" s="84"/>
      <c r="O17" s="84" t="s">
        <v>109</v>
      </c>
      <c r="P17" s="84"/>
      <c r="Q17" s="84"/>
      <c r="R17" s="84" t="s">
        <v>109</v>
      </c>
      <c r="S17" s="84"/>
      <c r="T17" s="84"/>
      <c r="U17" s="84" t="s">
        <v>109</v>
      </c>
      <c r="V17" s="84"/>
      <c r="W17" s="84"/>
      <c r="X17" s="84" t="s">
        <v>109</v>
      </c>
      <c r="Y17" s="84"/>
      <c r="Z17" s="84"/>
      <c r="AA17" s="84" t="s">
        <v>109</v>
      </c>
      <c r="AB17" s="84"/>
      <c r="AC17" s="84"/>
      <c r="AD17" s="84" t="s">
        <v>109</v>
      </c>
      <c r="AE17" s="84"/>
      <c r="AF17" s="84"/>
      <c r="AG17" s="84" t="s">
        <v>109</v>
      </c>
      <c r="AH17" s="84"/>
      <c r="AI17" s="84"/>
      <c r="AJ17" s="84" t="s">
        <v>109</v>
      </c>
      <c r="AK17" s="84"/>
      <c r="AL17" s="84"/>
      <c r="AM17" s="84" t="s">
        <v>109</v>
      </c>
      <c r="AN17" s="84"/>
      <c r="AO17" s="84"/>
      <c r="AP17" s="84" t="s">
        <v>109</v>
      </c>
      <c r="AQ17" s="84"/>
      <c r="AR17" s="84"/>
      <c r="AS17" s="84" t="s">
        <v>109</v>
      </c>
      <c r="AT17" s="84"/>
      <c r="AU17" s="84"/>
      <c r="AV17" s="84" t="s">
        <v>109</v>
      </c>
      <c r="AW17" s="84"/>
      <c r="AX17" s="84"/>
      <c r="AY17" s="84" t="s">
        <v>109</v>
      </c>
      <c r="AZ17" s="84"/>
      <c r="BA17" s="84"/>
      <c r="BB17" s="84" t="s">
        <v>109</v>
      </c>
      <c r="BC17" s="84"/>
      <c r="BD17" s="84"/>
      <c r="BE17" s="84" t="s">
        <v>109</v>
      </c>
      <c r="BF17" s="84"/>
      <c r="BG17" s="84"/>
      <c r="BH17" s="84" t="s">
        <v>109</v>
      </c>
      <c r="BI17" s="84"/>
      <c r="BJ17" s="84"/>
      <c r="BM17" s="84" t="s">
        <v>109</v>
      </c>
      <c r="BN17" s="84"/>
      <c r="BO17" s="84" t="s">
        <v>109</v>
      </c>
      <c r="BP17" s="84" t="s">
        <v>109</v>
      </c>
      <c r="BQ17" s="84"/>
      <c r="BR17" s="84" t="s">
        <v>109</v>
      </c>
      <c r="BS17" s="84" t="s">
        <v>109</v>
      </c>
      <c r="BT17" s="84"/>
      <c r="BU17" s="84" t="s">
        <v>109</v>
      </c>
      <c r="BV17" s="84" t="s">
        <v>109</v>
      </c>
      <c r="BW17" s="84"/>
      <c r="BX17" s="84" t="s">
        <v>109</v>
      </c>
      <c r="BY17" s="84" t="s">
        <v>109</v>
      </c>
      <c r="BZ17" s="84"/>
      <c r="CA17" s="84" t="s">
        <v>109</v>
      </c>
      <c r="CB17" s="84" t="s">
        <v>109</v>
      </c>
      <c r="CC17" s="84"/>
      <c r="CD17" s="84" t="s">
        <v>109</v>
      </c>
      <c r="CE17" s="84" t="s">
        <v>109</v>
      </c>
      <c r="CF17" s="84"/>
      <c r="CG17" s="84" t="s">
        <v>109</v>
      </c>
      <c r="CH17" s="84" t="s">
        <v>109</v>
      </c>
      <c r="CI17" s="84"/>
      <c r="CJ17" s="84" t="s">
        <v>109</v>
      </c>
      <c r="CK17" s="84" t="s">
        <v>109</v>
      </c>
      <c r="CL17" s="84"/>
      <c r="CM17" s="84" t="s">
        <v>109</v>
      </c>
      <c r="CN17" s="84" t="s">
        <v>109</v>
      </c>
      <c r="CO17" s="84"/>
      <c r="CP17" s="84" t="s">
        <v>109</v>
      </c>
      <c r="CQ17" s="84" t="s">
        <v>109</v>
      </c>
      <c r="CR17" s="84"/>
      <c r="CS17" s="84" t="s">
        <v>109</v>
      </c>
      <c r="CT17" s="84" t="s">
        <v>109</v>
      </c>
      <c r="CU17" s="84"/>
      <c r="CV17" s="84" t="s">
        <v>109</v>
      </c>
      <c r="CW17" s="84" t="s">
        <v>109</v>
      </c>
      <c r="CX17" s="84"/>
      <c r="CY17" s="84" t="s">
        <v>109</v>
      </c>
      <c r="CZ17" s="84" t="s">
        <v>109</v>
      </c>
      <c r="DA17" s="84"/>
      <c r="DB17" s="84" t="s">
        <v>109</v>
      </c>
      <c r="DC17" s="84" t="s">
        <v>109</v>
      </c>
      <c r="DD17" s="84"/>
      <c r="DE17" s="84" t="s">
        <v>109</v>
      </c>
      <c r="DF17" s="84" t="s">
        <v>109</v>
      </c>
      <c r="DG17" s="84"/>
      <c r="DH17" s="84" t="s">
        <v>109</v>
      </c>
      <c r="DI17" s="84" t="s">
        <v>109</v>
      </c>
      <c r="DJ17" s="84"/>
      <c r="DK17" s="84" t="s">
        <v>109</v>
      </c>
      <c r="DL17" s="84" t="s">
        <v>109</v>
      </c>
      <c r="DM17" s="84"/>
      <c r="DN17" s="84" t="s">
        <v>109</v>
      </c>
      <c r="DO17" s="84" t="s">
        <v>109</v>
      </c>
      <c r="DP17" s="84"/>
      <c r="DQ17" s="84" t="s">
        <v>109</v>
      </c>
      <c r="DR17" s="84" t="s">
        <v>109</v>
      </c>
      <c r="DS17" s="84"/>
      <c r="DT17" s="84" t="s">
        <v>109</v>
      </c>
    </row>
    <row r="18" spans="1:124" s="65" customFormat="1" x14ac:dyDescent="0.2">
      <c r="A18" s="96"/>
      <c r="B18" s="65">
        <v>14</v>
      </c>
      <c r="C18" s="84" t="s">
        <v>109</v>
      </c>
      <c r="D18" s="84"/>
      <c r="E18" s="84"/>
      <c r="F18" s="84" t="s">
        <v>109</v>
      </c>
      <c r="G18" s="84"/>
      <c r="H18" s="84"/>
      <c r="I18" s="84" t="s">
        <v>109</v>
      </c>
      <c r="J18" s="84"/>
      <c r="K18" s="84"/>
      <c r="L18" s="84" t="s">
        <v>109</v>
      </c>
      <c r="M18" s="84"/>
      <c r="N18" s="84"/>
      <c r="O18" s="84" t="s">
        <v>109</v>
      </c>
      <c r="P18" s="84"/>
      <c r="Q18" s="84"/>
      <c r="R18" s="84" t="s">
        <v>109</v>
      </c>
      <c r="S18" s="84"/>
      <c r="T18" s="84"/>
      <c r="U18" s="84" t="s">
        <v>109</v>
      </c>
      <c r="V18" s="84"/>
      <c r="W18" s="84"/>
      <c r="X18" s="84" t="s">
        <v>109</v>
      </c>
      <c r="Y18" s="84"/>
      <c r="Z18" s="84"/>
      <c r="AA18" s="84" t="s">
        <v>109</v>
      </c>
      <c r="AB18" s="84"/>
      <c r="AC18" s="84"/>
      <c r="AD18" s="84" t="s">
        <v>109</v>
      </c>
      <c r="AE18" s="84"/>
      <c r="AF18" s="84"/>
      <c r="AG18" s="84" t="s">
        <v>109</v>
      </c>
      <c r="AH18" s="84"/>
      <c r="AI18" s="84"/>
      <c r="AJ18" s="84" t="s">
        <v>109</v>
      </c>
      <c r="AK18" s="84"/>
      <c r="AL18" s="84"/>
      <c r="AM18" s="84" t="s">
        <v>109</v>
      </c>
      <c r="AN18" s="84"/>
      <c r="AO18" s="84"/>
      <c r="AP18" s="84" t="s">
        <v>109</v>
      </c>
      <c r="AQ18" s="84"/>
      <c r="AR18" s="84"/>
      <c r="AS18" s="84" t="s">
        <v>109</v>
      </c>
      <c r="AT18" s="84"/>
      <c r="AU18" s="84"/>
      <c r="AV18" s="84" t="s">
        <v>109</v>
      </c>
      <c r="AW18" s="84"/>
      <c r="AX18" s="84"/>
      <c r="AY18" s="84" t="s">
        <v>109</v>
      </c>
      <c r="AZ18" s="84"/>
      <c r="BA18" s="84"/>
      <c r="BB18" s="84" t="s">
        <v>109</v>
      </c>
      <c r="BC18" s="84"/>
      <c r="BD18" s="84"/>
      <c r="BE18" s="84" t="s">
        <v>109</v>
      </c>
      <c r="BF18" s="84"/>
      <c r="BG18" s="84"/>
      <c r="BH18" s="84" t="s">
        <v>109</v>
      </c>
      <c r="BI18" s="84"/>
      <c r="BJ18" s="84"/>
      <c r="BM18" s="84" t="s">
        <v>109</v>
      </c>
      <c r="BN18" s="84"/>
      <c r="BO18" s="84" t="s">
        <v>109</v>
      </c>
      <c r="BP18" s="84" t="s">
        <v>109</v>
      </c>
      <c r="BQ18" s="84"/>
      <c r="BR18" s="84" t="s">
        <v>109</v>
      </c>
      <c r="BS18" s="84" t="s">
        <v>109</v>
      </c>
      <c r="BT18" s="84"/>
      <c r="BU18" s="84" t="s">
        <v>109</v>
      </c>
      <c r="BV18" s="84" t="s">
        <v>109</v>
      </c>
      <c r="BW18" s="84"/>
      <c r="BX18" s="84" t="s">
        <v>109</v>
      </c>
      <c r="BY18" s="84" t="s">
        <v>109</v>
      </c>
      <c r="BZ18" s="84"/>
      <c r="CA18" s="84" t="s">
        <v>109</v>
      </c>
      <c r="CB18" s="84" t="s">
        <v>109</v>
      </c>
      <c r="CC18" s="84"/>
      <c r="CD18" s="84" t="s">
        <v>109</v>
      </c>
      <c r="CE18" s="84" t="s">
        <v>109</v>
      </c>
      <c r="CF18" s="84"/>
      <c r="CG18" s="84" t="s">
        <v>109</v>
      </c>
      <c r="CH18" s="84" t="s">
        <v>109</v>
      </c>
      <c r="CI18" s="84"/>
      <c r="CJ18" s="84" t="s">
        <v>109</v>
      </c>
      <c r="CK18" s="84" t="s">
        <v>109</v>
      </c>
      <c r="CL18" s="84"/>
      <c r="CM18" s="84" t="s">
        <v>109</v>
      </c>
      <c r="CN18" s="84" t="s">
        <v>109</v>
      </c>
      <c r="CO18" s="84"/>
      <c r="CP18" s="84" t="s">
        <v>109</v>
      </c>
      <c r="CQ18" s="84" t="s">
        <v>109</v>
      </c>
      <c r="CR18" s="84"/>
      <c r="CS18" s="84" t="s">
        <v>109</v>
      </c>
      <c r="CT18" s="84" t="s">
        <v>109</v>
      </c>
      <c r="CU18" s="84"/>
      <c r="CV18" s="84" t="s">
        <v>109</v>
      </c>
      <c r="CW18" s="84" t="s">
        <v>109</v>
      </c>
      <c r="CX18" s="84"/>
      <c r="CY18" s="84" t="s">
        <v>109</v>
      </c>
      <c r="CZ18" s="84" t="s">
        <v>109</v>
      </c>
      <c r="DA18" s="84"/>
      <c r="DB18" s="84" t="s">
        <v>109</v>
      </c>
      <c r="DC18" s="84" t="s">
        <v>109</v>
      </c>
      <c r="DD18" s="84"/>
      <c r="DE18" s="84" t="s">
        <v>109</v>
      </c>
      <c r="DF18" s="84" t="s">
        <v>109</v>
      </c>
      <c r="DG18" s="84"/>
      <c r="DH18" s="84" t="s">
        <v>109</v>
      </c>
      <c r="DI18" s="84" t="s">
        <v>109</v>
      </c>
      <c r="DJ18" s="84"/>
      <c r="DK18" s="84" t="s">
        <v>109</v>
      </c>
      <c r="DL18" s="84" t="s">
        <v>109</v>
      </c>
      <c r="DM18" s="84"/>
      <c r="DN18" s="84" t="s">
        <v>109</v>
      </c>
      <c r="DO18" s="84" t="s">
        <v>109</v>
      </c>
      <c r="DP18" s="84"/>
      <c r="DQ18" s="84" t="s">
        <v>109</v>
      </c>
      <c r="DR18" s="84" t="s">
        <v>109</v>
      </c>
      <c r="DS18" s="84"/>
      <c r="DT18" s="84" t="s">
        <v>109</v>
      </c>
    </row>
    <row r="19" spans="1:124" s="65" customFormat="1" x14ac:dyDescent="0.2">
      <c r="A19" s="96"/>
      <c r="B19" s="65">
        <v>15</v>
      </c>
      <c r="C19" s="84" t="s">
        <v>109</v>
      </c>
      <c r="D19" s="84"/>
      <c r="E19" s="84"/>
      <c r="F19" s="84" t="s">
        <v>109</v>
      </c>
      <c r="G19" s="84"/>
      <c r="H19" s="84"/>
      <c r="I19" s="84" t="s">
        <v>109</v>
      </c>
      <c r="J19" s="84"/>
      <c r="K19" s="84"/>
      <c r="L19" s="84" t="s">
        <v>109</v>
      </c>
      <c r="M19" s="84"/>
      <c r="N19" s="84"/>
      <c r="O19" s="84" t="s">
        <v>109</v>
      </c>
      <c r="P19" s="84"/>
      <c r="Q19" s="84"/>
      <c r="R19" s="84" t="s">
        <v>109</v>
      </c>
      <c r="S19" s="84"/>
      <c r="T19" s="84"/>
      <c r="U19" s="84" t="s">
        <v>109</v>
      </c>
      <c r="V19" s="84"/>
      <c r="W19" s="84"/>
      <c r="X19" s="84" t="s">
        <v>109</v>
      </c>
      <c r="Y19" s="84"/>
      <c r="Z19" s="84"/>
      <c r="AA19" s="84" t="s">
        <v>109</v>
      </c>
      <c r="AB19" s="84"/>
      <c r="AC19" s="84"/>
      <c r="AD19" s="84" t="s">
        <v>109</v>
      </c>
      <c r="AE19" s="84"/>
      <c r="AF19" s="84"/>
      <c r="AG19" s="84" t="s">
        <v>109</v>
      </c>
      <c r="AH19" s="84"/>
      <c r="AI19" s="84"/>
      <c r="AJ19" s="84" t="s">
        <v>109</v>
      </c>
      <c r="AK19" s="84"/>
      <c r="AL19" s="84"/>
      <c r="AM19" s="84" t="s">
        <v>109</v>
      </c>
      <c r="AN19" s="84"/>
      <c r="AO19" s="84"/>
      <c r="AP19" s="84" t="s">
        <v>109</v>
      </c>
      <c r="AQ19" s="84"/>
      <c r="AR19" s="84"/>
      <c r="AS19" s="84" t="s">
        <v>109</v>
      </c>
      <c r="AT19" s="84"/>
      <c r="AU19" s="84"/>
      <c r="AV19" s="84" t="s">
        <v>109</v>
      </c>
      <c r="AW19" s="84"/>
      <c r="AX19" s="84"/>
      <c r="AY19" s="84" t="s">
        <v>109</v>
      </c>
      <c r="AZ19" s="84"/>
      <c r="BA19" s="84"/>
      <c r="BB19" s="84" t="s">
        <v>109</v>
      </c>
      <c r="BC19" s="84"/>
      <c r="BD19" s="84"/>
      <c r="BE19" s="84" t="s">
        <v>109</v>
      </c>
      <c r="BF19" s="84"/>
      <c r="BG19" s="84"/>
      <c r="BH19" s="84" t="s">
        <v>109</v>
      </c>
      <c r="BI19" s="84"/>
      <c r="BJ19" s="84"/>
      <c r="BM19" s="84" t="s">
        <v>109</v>
      </c>
      <c r="BN19" s="84"/>
      <c r="BO19" s="84" t="s">
        <v>109</v>
      </c>
      <c r="BP19" s="84" t="s">
        <v>109</v>
      </c>
      <c r="BQ19" s="84"/>
      <c r="BR19" s="84" t="s">
        <v>109</v>
      </c>
      <c r="BS19" s="84" t="s">
        <v>109</v>
      </c>
      <c r="BT19" s="84"/>
      <c r="BU19" s="84" t="s">
        <v>109</v>
      </c>
      <c r="BV19" s="84" t="s">
        <v>109</v>
      </c>
      <c r="BW19" s="84"/>
      <c r="BX19" s="84" t="s">
        <v>109</v>
      </c>
      <c r="BY19" s="84" t="s">
        <v>109</v>
      </c>
      <c r="BZ19" s="84"/>
      <c r="CA19" s="84" t="s">
        <v>109</v>
      </c>
      <c r="CB19" s="84" t="s">
        <v>109</v>
      </c>
      <c r="CC19" s="84"/>
      <c r="CD19" s="84" t="s">
        <v>109</v>
      </c>
      <c r="CE19" s="84" t="s">
        <v>109</v>
      </c>
      <c r="CF19" s="84"/>
      <c r="CG19" s="84" t="s">
        <v>109</v>
      </c>
      <c r="CH19" s="84" t="s">
        <v>109</v>
      </c>
      <c r="CI19" s="84"/>
      <c r="CJ19" s="84" t="s">
        <v>109</v>
      </c>
      <c r="CK19" s="84" t="s">
        <v>109</v>
      </c>
      <c r="CL19" s="84"/>
      <c r="CM19" s="84" t="s">
        <v>109</v>
      </c>
      <c r="CN19" s="84" t="s">
        <v>109</v>
      </c>
      <c r="CO19" s="84"/>
      <c r="CP19" s="84" t="s">
        <v>109</v>
      </c>
      <c r="CQ19" s="84" t="s">
        <v>109</v>
      </c>
      <c r="CR19" s="84"/>
      <c r="CS19" s="84" t="s">
        <v>109</v>
      </c>
      <c r="CT19" s="84" t="s">
        <v>109</v>
      </c>
      <c r="CU19" s="84"/>
      <c r="CV19" s="84" t="s">
        <v>109</v>
      </c>
      <c r="CW19" s="84" t="s">
        <v>109</v>
      </c>
      <c r="CX19" s="84"/>
      <c r="CY19" s="84" t="s">
        <v>109</v>
      </c>
      <c r="CZ19" s="84" t="s">
        <v>109</v>
      </c>
      <c r="DA19" s="84"/>
      <c r="DB19" s="84" t="s">
        <v>109</v>
      </c>
      <c r="DC19" s="84" t="s">
        <v>109</v>
      </c>
      <c r="DD19" s="84"/>
      <c r="DE19" s="84" t="s">
        <v>109</v>
      </c>
      <c r="DF19" s="84" t="s">
        <v>109</v>
      </c>
      <c r="DG19" s="84"/>
      <c r="DH19" s="84" t="s">
        <v>109</v>
      </c>
      <c r="DI19" s="84" t="s">
        <v>109</v>
      </c>
      <c r="DJ19" s="84"/>
      <c r="DK19" s="84" t="s">
        <v>109</v>
      </c>
      <c r="DL19" s="84" t="s">
        <v>109</v>
      </c>
      <c r="DM19" s="84"/>
      <c r="DN19" s="84" t="s">
        <v>109</v>
      </c>
      <c r="DO19" s="84" t="s">
        <v>109</v>
      </c>
      <c r="DP19" s="84"/>
      <c r="DQ19" s="84" t="s">
        <v>109</v>
      </c>
      <c r="DR19" s="84" t="s">
        <v>109</v>
      </c>
      <c r="DS19" s="84"/>
      <c r="DT19" s="84" t="s">
        <v>109</v>
      </c>
    </row>
    <row r="20" spans="1:124" s="65" customFormat="1" x14ac:dyDescent="0.2">
      <c r="A20" s="96"/>
      <c r="B20" s="65">
        <v>16</v>
      </c>
      <c r="C20" s="84" t="s">
        <v>109</v>
      </c>
      <c r="D20" s="84"/>
      <c r="E20" s="84"/>
      <c r="F20" s="84" t="s">
        <v>109</v>
      </c>
      <c r="G20" s="84"/>
      <c r="H20" s="84"/>
      <c r="I20" s="84" t="s">
        <v>109</v>
      </c>
      <c r="J20" s="84"/>
      <c r="K20" s="84"/>
      <c r="L20" s="84" t="s">
        <v>109</v>
      </c>
      <c r="M20" s="84"/>
      <c r="N20" s="84"/>
      <c r="O20" s="84" t="s">
        <v>109</v>
      </c>
      <c r="P20" s="84"/>
      <c r="Q20" s="84"/>
      <c r="R20" s="84" t="s">
        <v>109</v>
      </c>
      <c r="S20" s="84"/>
      <c r="T20" s="84"/>
      <c r="U20" s="84" t="s">
        <v>109</v>
      </c>
      <c r="V20" s="84"/>
      <c r="W20" s="84"/>
      <c r="X20" s="84" t="s">
        <v>109</v>
      </c>
      <c r="Y20" s="84"/>
      <c r="Z20" s="84"/>
      <c r="AA20" s="84" t="s">
        <v>109</v>
      </c>
      <c r="AB20" s="84"/>
      <c r="AC20" s="84"/>
      <c r="AD20" s="84" t="s">
        <v>109</v>
      </c>
      <c r="AE20" s="84"/>
      <c r="AF20" s="84"/>
      <c r="AG20" s="84" t="s">
        <v>109</v>
      </c>
      <c r="AH20" s="84"/>
      <c r="AI20" s="84"/>
      <c r="AJ20" s="84" t="s">
        <v>109</v>
      </c>
      <c r="AK20" s="84"/>
      <c r="AL20" s="84"/>
      <c r="AM20" s="84" t="s">
        <v>109</v>
      </c>
      <c r="AN20" s="84"/>
      <c r="AO20" s="84"/>
      <c r="AP20" s="84" t="s">
        <v>109</v>
      </c>
      <c r="AQ20" s="84"/>
      <c r="AR20" s="84"/>
      <c r="AS20" s="84" t="s">
        <v>109</v>
      </c>
      <c r="AT20" s="84"/>
      <c r="AU20" s="84"/>
      <c r="AV20" s="84" t="s">
        <v>109</v>
      </c>
      <c r="AW20" s="84"/>
      <c r="AX20" s="84"/>
      <c r="AY20" s="84" t="s">
        <v>109</v>
      </c>
      <c r="AZ20" s="84"/>
      <c r="BA20" s="84"/>
      <c r="BB20" s="84" t="s">
        <v>109</v>
      </c>
      <c r="BC20" s="84"/>
      <c r="BD20" s="84"/>
      <c r="BE20" s="84" t="s">
        <v>109</v>
      </c>
      <c r="BF20" s="84"/>
      <c r="BG20" s="84"/>
      <c r="BH20" s="84" t="s">
        <v>109</v>
      </c>
      <c r="BI20" s="84"/>
      <c r="BJ20" s="84"/>
      <c r="BM20" s="84" t="s">
        <v>109</v>
      </c>
      <c r="BN20" s="84"/>
      <c r="BO20" s="84" t="s">
        <v>109</v>
      </c>
      <c r="BP20" s="84" t="s">
        <v>109</v>
      </c>
      <c r="BQ20" s="84"/>
      <c r="BR20" s="84" t="s">
        <v>109</v>
      </c>
      <c r="BS20" s="84" t="s">
        <v>109</v>
      </c>
      <c r="BT20" s="84"/>
      <c r="BU20" s="84" t="s">
        <v>109</v>
      </c>
      <c r="BV20" s="84" t="s">
        <v>109</v>
      </c>
      <c r="BW20" s="84"/>
      <c r="BX20" s="84" t="s">
        <v>109</v>
      </c>
      <c r="BY20" s="84" t="s">
        <v>109</v>
      </c>
      <c r="BZ20" s="84"/>
      <c r="CA20" s="84" t="s">
        <v>109</v>
      </c>
      <c r="CB20" s="84" t="s">
        <v>109</v>
      </c>
      <c r="CC20" s="84"/>
      <c r="CD20" s="84" t="s">
        <v>109</v>
      </c>
      <c r="CE20" s="84" t="s">
        <v>109</v>
      </c>
      <c r="CF20" s="84"/>
      <c r="CG20" s="84" t="s">
        <v>109</v>
      </c>
      <c r="CH20" s="84" t="s">
        <v>109</v>
      </c>
      <c r="CI20" s="84"/>
      <c r="CJ20" s="84" t="s">
        <v>109</v>
      </c>
      <c r="CK20" s="84" t="s">
        <v>109</v>
      </c>
      <c r="CL20" s="84"/>
      <c r="CM20" s="84" t="s">
        <v>109</v>
      </c>
      <c r="CN20" s="84" t="s">
        <v>109</v>
      </c>
      <c r="CO20" s="84"/>
      <c r="CP20" s="84" t="s">
        <v>109</v>
      </c>
      <c r="CQ20" s="84" t="s">
        <v>109</v>
      </c>
      <c r="CR20" s="84"/>
      <c r="CS20" s="84" t="s">
        <v>109</v>
      </c>
      <c r="CT20" s="84" t="s">
        <v>109</v>
      </c>
      <c r="CU20" s="84"/>
      <c r="CV20" s="84" t="s">
        <v>109</v>
      </c>
      <c r="CW20" s="84" t="s">
        <v>109</v>
      </c>
      <c r="CX20" s="84"/>
      <c r="CY20" s="84" t="s">
        <v>109</v>
      </c>
      <c r="CZ20" s="84" t="s">
        <v>109</v>
      </c>
      <c r="DA20" s="84"/>
      <c r="DB20" s="84" t="s">
        <v>109</v>
      </c>
      <c r="DC20" s="84" t="s">
        <v>109</v>
      </c>
      <c r="DD20" s="84"/>
      <c r="DE20" s="84" t="s">
        <v>109</v>
      </c>
      <c r="DF20" s="84" t="s">
        <v>109</v>
      </c>
      <c r="DG20" s="84"/>
      <c r="DH20" s="84" t="s">
        <v>109</v>
      </c>
      <c r="DI20" s="84" t="s">
        <v>109</v>
      </c>
      <c r="DJ20" s="84"/>
      <c r="DK20" s="84" t="s">
        <v>109</v>
      </c>
      <c r="DL20" s="84" t="s">
        <v>109</v>
      </c>
      <c r="DM20" s="84"/>
      <c r="DN20" s="84" t="s">
        <v>109</v>
      </c>
      <c r="DO20" s="84" t="s">
        <v>109</v>
      </c>
      <c r="DP20" s="84"/>
      <c r="DQ20" s="84" t="s">
        <v>109</v>
      </c>
      <c r="DR20" s="84" t="s">
        <v>109</v>
      </c>
      <c r="DS20" s="84"/>
      <c r="DT20" s="84" t="s">
        <v>109</v>
      </c>
    </row>
    <row r="21" spans="1:124" s="65" customFormat="1" x14ac:dyDescent="0.2">
      <c r="B21" s="65" t="s">
        <v>140</v>
      </c>
    </row>
    <row r="22" spans="1:124" s="65" customFormat="1" x14ac:dyDescent="0.2">
      <c r="B22" s="139" t="s">
        <v>248</v>
      </c>
      <c r="C22" s="65">
        <v>0</v>
      </c>
      <c r="F22" s="65">
        <v>0</v>
      </c>
      <c r="I22" s="65">
        <v>0</v>
      </c>
      <c r="L22" s="65">
        <v>0</v>
      </c>
      <c r="O22" s="65">
        <v>0</v>
      </c>
      <c r="R22" s="65">
        <v>0</v>
      </c>
      <c r="U22" s="65">
        <v>0</v>
      </c>
      <c r="X22" s="65">
        <v>0</v>
      </c>
      <c r="AA22" s="65">
        <v>0</v>
      </c>
      <c r="AD22" s="65">
        <v>0</v>
      </c>
      <c r="AG22" s="65">
        <v>0</v>
      </c>
      <c r="AJ22" s="65">
        <v>0</v>
      </c>
      <c r="AM22" s="65">
        <v>0</v>
      </c>
      <c r="AP22" s="65">
        <v>0</v>
      </c>
      <c r="AS22" s="65">
        <v>0</v>
      </c>
      <c r="AV22" s="65">
        <v>0</v>
      </c>
      <c r="AY22" s="65">
        <v>0</v>
      </c>
      <c r="BB22" s="65">
        <v>0</v>
      </c>
      <c r="BE22" s="65">
        <v>0</v>
      </c>
      <c r="BH22" s="65">
        <v>0</v>
      </c>
      <c r="BM22" s="65">
        <v>0</v>
      </c>
      <c r="BP22" s="65">
        <v>0</v>
      </c>
      <c r="BS22" s="65">
        <v>0</v>
      </c>
      <c r="BV22" s="65">
        <v>0</v>
      </c>
      <c r="BY22" s="65">
        <v>0</v>
      </c>
      <c r="CB22" s="65">
        <v>0</v>
      </c>
      <c r="CE22" s="65">
        <v>0</v>
      </c>
      <c r="CH22" s="65">
        <v>0</v>
      </c>
      <c r="CK22" s="65">
        <v>0</v>
      </c>
      <c r="CN22" s="65">
        <v>0</v>
      </c>
      <c r="CQ22" s="65">
        <v>0</v>
      </c>
      <c r="CT22" s="65">
        <v>0</v>
      </c>
      <c r="CW22" s="65">
        <v>0</v>
      </c>
      <c r="CZ22" s="65">
        <v>0</v>
      </c>
      <c r="DC22" s="65">
        <v>0</v>
      </c>
      <c r="DF22" s="65">
        <v>0</v>
      </c>
      <c r="DI22" s="65">
        <v>0</v>
      </c>
      <c r="DL22" s="65">
        <f>BB22</f>
        <v>0</v>
      </c>
      <c r="DO22" s="65">
        <f>BE22</f>
        <v>0</v>
      </c>
      <c r="DR22" s="65">
        <f>BH22</f>
        <v>0</v>
      </c>
    </row>
    <row r="23" spans="1:124" s="65" customFormat="1" x14ac:dyDescent="0.2">
      <c r="B23" s="139" t="s">
        <v>254</v>
      </c>
      <c r="C23" s="139"/>
      <c r="BQ23" s="65" t="s">
        <v>256</v>
      </c>
    </row>
    <row r="24" spans="1:124" s="65" customFormat="1" x14ac:dyDescent="0.2">
      <c r="A24" s="342" t="s">
        <v>120</v>
      </c>
      <c r="B24" s="65">
        <v>5</v>
      </c>
      <c r="C24" s="84" t="s">
        <v>109</v>
      </c>
      <c r="D24" s="84"/>
      <c r="E24" s="84"/>
      <c r="F24" s="84" t="s">
        <v>109</v>
      </c>
      <c r="G24" s="84"/>
      <c r="H24" s="84"/>
      <c r="I24" s="84" t="s">
        <v>109</v>
      </c>
      <c r="J24" s="84"/>
      <c r="K24" s="84"/>
      <c r="L24" s="84" t="s">
        <v>109</v>
      </c>
      <c r="M24" s="84"/>
      <c r="N24" s="84"/>
      <c r="O24" s="84" t="s">
        <v>109</v>
      </c>
      <c r="P24" s="84"/>
      <c r="Q24" s="84"/>
      <c r="R24" s="84" t="s">
        <v>109</v>
      </c>
      <c r="S24" s="84"/>
      <c r="T24" s="84"/>
      <c r="U24" s="84" t="s">
        <v>109</v>
      </c>
      <c r="V24" s="84"/>
      <c r="W24" s="84"/>
      <c r="X24" s="84" t="s">
        <v>109</v>
      </c>
      <c r="Y24" s="84"/>
      <c r="Z24" s="84"/>
      <c r="AA24" s="84" t="s">
        <v>109</v>
      </c>
      <c r="AB24" s="84"/>
      <c r="AC24" s="84"/>
      <c r="AD24" s="84" t="s">
        <v>109</v>
      </c>
      <c r="AE24" s="84"/>
      <c r="AF24" s="84"/>
      <c r="AG24" s="84" t="s">
        <v>109</v>
      </c>
      <c r="AH24" s="84"/>
      <c r="AI24" s="84"/>
      <c r="AJ24" s="84" t="s">
        <v>109</v>
      </c>
      <c r="AK24" s="84"/>
      <c r="AL24" s="84"/>
      <c r="AM24" s="84" t="s">
        <v>109</v>
      </c>
      <c r="AN24" s="84"/>
      <c r="AO24" s="84"/>
      <c r="AP24" s="84" t="s">
        <v>109</v>
      </c>
      <c r="AQ24" s="84"/>
      <c r="AR24" s="84"/>
      <c r="AS24" s="84" t="s">
        <v>109</v>
      </c>
      <c r="AT24" s="84"/>
      <c r="AU24" s="84"/>
      <c r="AV24" s="84" t="s">
        <v>109</v>
      </c>
      <c r="AW24" s="84"/>
      <c r="AX24" s="84"/>
      <c r="AY24" s="84" t="s">
        <v>109</v>
      </c>
      <c r="AZ24" s="84"/>
      <c r="BA24" s="84"/>
      <c r="BB24" s="84" t="s">
        <v>109</v>
      </c>
      <c r="BC24" s="84"/>
      <c r="BD24" s="84"/>
      <c r="BE24" s="84" t="s">
        <v>109</v>
      </c>
      <c r="BF24" s="84"/>
      <c r="BG24" s="84"/>
      <c r="BH24" s="84" t="s">
        <v>109</v>
      </c>
      <c r="BI24" s="84"/>
      <c r="BJ24" s="84"/>
      <c r="BM24" s="84" t="s">
        <v>109</v>
      </c>
      <c r="BN24" s="84"/>
      <c r="BO24" s="84" t="s">
        <v>109</v>
      </c>
      <c r="BP24" s="84" t="s">
        <v>109</v>
      </c>
      <c r="BQ24" s="84"/>
      <c r="BR24" s="84" t="s">
        <v>109</v>
      </c>
      <c r="BS24" s="84" t="s">
        <v>109</v>
      </c>
      <c r="BT24" s="84"/>
      <c r="BU24" s="84" t="s">
        <v>109</v>
      </c>
      <c r="BV24" s="84" t="s">
        <v>109</v>
      </c>
      <c r="BW24" s="84"/>
      <c r="BX24" s="84" t="s">
        <v>109</v>
      </c>
      <c r="BY24" s="84" t="s">
        <v>109</v>
      </c>
      <c r="BZ24" s="84"/>
      <c r="CA24" s="84" t="s">
        <v>109</v>
      </c>
      <c r="CB24" s="84" t="s">
        <v>109</v>
      </c>
      <c r="CC24" s="84"/>
      <c r="CD24" s="84" t="s">
        <v>109</v>
      </c>
      <c r="CE24" s="84" t="s">
        <v>109</v>
      </c>
      <c r="CF24" s="84"/>
      <c r="CG24" s="84" t="s">
        <v>109</v>
      </c>
      <c r="CH24" s="84" t="s">
        <v>109</v>
      </c>
      <c r="CI24" s="84"/>
      <c r="CJ24" s="84" t="s">
        <v>109</v>
      </c>
      <c r="CK24" s="84" t="s">
        <v>109</v>
      </c>
      <c r="CL24" s="84"/>
      <c r="CM24" s="84" t="s">
        <v>109</v>
      </c>
      <c r="CN24" s="84" t="s">
        <v>109</v>
      </c>
      <c r="CO24" s="84"/>
      <c r="CP24" s="84" t="s">
        <v>109</v>
      </c>
      <c r="CQ24" s="84" t="s">
        <v>109</v>
      </c>
      <c r="CR24" s="84"/>
      <c r="CS24" s="84" t="s">
        <v>109</v>
      </c>
      <c r="CT24" s="84" t="s">
        <v>109</v>
      </c>
      <c r="CU24" s="84"/>
      <c r="CV24" s="84" t="s">
        <v>109</v>
      </c>
      <c r="CW24" s="84" t="s">
        <v>109</v>
      </c>
      <c r="CX24" s="84"/>
      <c r="CY24" s="84" t="s">
        <v>109</v>
      </c>
      <c r="CZ24" s="84" t="s">
        <v>109</v>
      </c>
      <c r="DA24" s="84"/>
      <c r="DB24" s="84" t="s">
        <v>109</v>
      </c>
      <c r="DC24" s="84" t="s">
        <v>109</v>
      </c>
      <c r="DD24" s="84"/>
      <c r="DE24" s="84" t="s">
        <v>109</v>
      </c>
      <c r="DF24" s="84" t="s">
        <v>109</v>
      </c>
      <c r="DG24" s="84"/>
      <c r="DH24" s="84" t="s">
        <v>109</v>
      </c>
      <c r="DI24" s="84" t="s">
        <v>109</v>
      </c>
      <c r="DJ24" s="84"/>
      <c r="DK24" s="84" t="s">
        <v>109</v>
      </c>
      <c r="DL24" s="84" t="s">
        <v>109</v>
      </c>
      <c r="DM24" s="84"/>
      <c r="DN24" s="84" t="s">
        <v>109</v>
      </c>
      <c r="DO24" s="84" t="s">
        <v>109</v>
      </c>
      <c r="DP24" s="84"/>
      <c r="DQ24" s="84" t="s">
        <v>109</v>
      </c>
      <c r="DR24" s="84" t="s">
        <v>109</v>
      </c>
      <c r="DS24" s="84"/>
      <c r="DT24" s="84" t="s">
        <v>109</v>
      </c>
    </row>
    <row r="25" spans="1:124" s="65" customFormat="1" x14ac:dyDescent="0.2">
      <c r="A25" s="342"/>
      <c r="B25" s="65">
        <v>6</v>
      </c>
      <c r="C25" s="84" t="s">
        <v>109</v>
      </c>
      <c r="D25" s="84"/>
      <c r="E25" s="84"/>
      <c r="F25" s="84" t="s">
        <v>109</v>
      </c>
      <c r="G25" s="84"/>
      <c r="H25" s="84"/>
      <c r="I25" s="84" t="s">
        <v>109</v>
      </c>
      <c r="J25" s="84"/>
      <c r="K25" s="84"/>
      <c r="L25" s="84" t="s">
        <v>109</v>
      </c>
      <c r="M25" s="84"/>
      <c r="N25" s="84"/>
      <c r="O25" s="84" t="s">
        <v>109</v>
      </c>
      <c r="P25" s="84"/>
      <c r="Q25" s="84"/>
      <c r="R25" s="84" t="s">
        <v>109</v>
      </c>
      <c r="S25" s="84"/>
      <c r="T25" s="84"/>
      <c r="U25" s="84" t="s">
        <v>109</v>
      </c>
      <c r="V25" s="84"/>
      <c r="W25" s="84"/>
      <c r="X25" s="84" t="s">
        <v>109</v>
      </c>
      <c r="Y25" s="84"/>
      <c r="Z25" s="84"/>
      <c r="AA25" s="84" t="s">
        <v>109</v>
      </c>
      <c r="AB25" s="84"/>
      <c r="AC25" s="84"/>
      <c r="AD25" s="84" t="s">
        <v>109</v>
      </c>
      <c r="AE25" s="84"/>
      <c r="AF25" s="84"/>
      <c r="AG25" s="84" t="s">
        <v>109</v>
      </c>
      <c r="AH25" s="84"/>
      <c r="AI25" s="84"/>
      <c r="AJ25" s="84" t="s">
        <v>109</v>
      </c>
      <c r="AK25" s="84"/>
      <c r="AL25" s="84"/>
      <c r="AM25" s="84" t="s">
        <v>109</v>
      </c>
      <c r="AN25" s="84"/>
      <c r="AO25" s="84"/>
      <c r="AP25" s="84" t="s">
        <v>109</v>
      </c>
      <c r="AQ25" s="84"/>
      <c r="AR25" s="84"/>
      <c r="AS25" s="84" t="s">
        <v>109</v>
      </c>
      <c r="AT25" s="84"/>
      <c r="AU25" s="84"/>
      <c r="AV25" s="84" t="s">
        <v>109</v>
      </c>
      <c r="AW25" s="84"/>
      <c r="AX25" s="84"/>
      <c r="AY25" s="84" t="s">
        <v>109</v>
      </c>
      <c r="AZ25" s="84"/>
      <c r="BA25" s="84"/>
      <c r="BB25" s="84" t="s">
        <v>109</v>
      </c>
      <c r="BC25" s="84"/>
      <c r="BD25" s="84"/>
      <c r="BE25" s="84" t="s">
        <v>109</v>
      </c>
      <c r="BF25" s="84"/>
      <c r="BG25" s="84"/>
      <c r="BH25" s="84" t="s">
        <v>109</v>
      </c>
      <c r="BI25" s="84"/>
      <c r="BJ25" s="84"/>
      <c r="BM25" s="84" t="s">
        <v>109</v>
      </c>
      <c r="BN25" s="84"/>
      <c r="BO25" s="84" t="s">
        <v>109</v>
      </c>
      <c r="BP25" s="84" t="s">
        <v>109</v>
      </c>
      <c r="BQ25" s="84"/>
      <c r="BR25" s="84" t="s">
        <v>109</v>
      </c>
      <c r="BS25" s="84" t="s">
        <v>109</v>
      </c>
      <c r="BT25" s="84"/>
      <c r="BU25" s="84" t="s">
        <v>109</v>
      </c>
      <c r="BV25" s="84" t="s">
        <v>109</v>
      </c>
      <c r="BW25" s="84"/>
      <c r="BX25" s="84" t="s">
        <v>109</v>
      </c>
      <c r="BY25" s="84" t="s">
        <v>109</v>
      </c>
      <c r="BZ25" s="84"/>
      <c r="CA25" s="84" t="s">
        <v>109</v>
      </c>
      <c r="CB25" s="84" t="s">
        <v>109</v>
      </c>
      <c r="CC25" s="84"/>
      <c r="CD25" s="84" t="s">
        <v>109</v>
      </c>
      <c r="CE25" s="84" t="s">
        <v>109</v>
      </c>
      <c r="CF25" s="84"/>
      <c r="CG25" s="84" t="s">
        <v>109</v>
      </c>
      <c r="CH25" s="84" t="s">
        <v>109</v>
      </c>
      <c r="CI25" s="84"/>
      <c r="CJ25" s="84" t="s">
        <v>109</v>
      </c>
      <c r="CK25" s="84" t="s">
        <v>109</v>
      </c>
      <c r="CL25" s="84"/>
      <c r="CM25" s="84" t="s">
        <v>109</v>
      </c>
      <c r="CN25" s="84" t="s">
        <v>109</v>
      </c>
      <c r="CO25" s="84"/>
      <c r="CP25" s="84" t="s">
        <v>109</v>
      </c>
      <c r="CQ25" s="84" t="s">
        <v>109</v>
      </c>
      <c r="CR25" s="84"/>
      <c r="CS25" s="84" t="s">
        <v>109</v>
      </c>
      <c r="CT25" s="84" t="s">
        <v>109</v>
      </c>
      <c r="CU25" s="84"/>
      <c r="CV25" s="84" t="s">
        <v>109</v>
      </c>
      <c r="CW25" s="84" t="s">
        <v>109</v>
      </c>
      <c r="CX25" s="84"/>
      <c r="CY25" s="84" t="s">
        <v>109</v>
      </c>
      <c r="CZ25" s="84" t="s">
        <v>109</v>
      </c>
      <c r="DA25" s="84"/>
      <c r="DB25" s="84" t="s">
        <v>109</v>
      </c>
      <c r="DC25" s="84" t="s">
        <v>109</v>
      </c>
      <c r="DD25" s="84"/>
      <c r="DE25" s="84" t="s">
        <v>109</v>
      </c>
      <c r="DF25" s="84" t="s">
        <v>109</v>
      </c>
      <c r="DG25" s="84"/>
      <c r="DH25" s="84" t="s">
        <v>109</v>
      </c>
      <c r="DI25" s="84" t="s">
        <v>109</v>
      </c>
      <c r="DJ25" s="84"/>
      <c r="DK25" s="84" t="s">
        <v>109</v>
      </c>
      <c r="DL25" s="84" t="s">
        <v>109</v>
      </c>
      <c r="DM25" s="84"/>
      <c r="DN25" s="84" t="s">
        <v>109</v>
      </c>
      <c r="DO25" s="84" t="s">
        <v>109</v>
      </c>
      <c r="DP25" s="84"/>
      <c r="DQ25" s="84" t="s">
        <v>109</v>
      </c>
      <c r="DR25" s="84" t="s">
        <v>109</v>
      </c>
      <c r="DS25" s="84"/>
      <c r="DT25" s="84" t="s">
        <v>109</v>
      </c>
    </row>
    <row r="26" spans="1:124" s="65" customFormat="1" x14ac:dyDescent="0.2">
      <c r="A26" s="342"/>
      <c r="B26" s="65">
        <v>7</v>
      </c>
      <c r="C26" s="84" t="s">
        <v>109</v>
      </c>
      <c r="D26" s="84"/>
      <c r="E26" s="84"/>
      <c r="F26" s="84" t="s">
        <v>109</v>
      </c>
      <c r="G26" s="84"/>
      <c r="H26" s="84"/>
      <c r="I26" s="84" t="s">
        <v>109</v>
      </c>
      <c r="J26" s="84"/>
      <c r="K26" s="84"/>
      <c r="L26" s="84" t="s">
        <v>109</v>
      </c>
      <c r="M26" s="84"/>
      <c r="N26" s="84"/>
      <c r="O26" s="84" t="s">
        <v>109</v>
      </c>
      <c r="P26" s="84"/>
      <c r="Q26" s="84"/>
      <c r="R26" s="84" t="s">
        <v>109</v>
      </c>
      <c r="S26" s="84"/>
      <c r="T26" s="84"/>
      <c r="U26" s="84" t="s">
        <v>109</v>
      </c>
      <c r="V26" s="84"/>
      <c r="W26" s="84"/>
      <c r="X26" s="84" t="s">
        <v>109</v>
      </c>
      <c r="Y26" s="84"/>
      <c r="Z26" s="84"/>
      <c r="AA26" s="84" t="s">
        <v>109</v>
      </c>
      <c r="AB26" s="84"/>
      <c r="AC26" s="84"/>
      <c r="AD26" s="84" t="s">
        <v>109</v>
      </c>
      <c r="AE26" s="84"/>
      <c r="AF26" s="84"/>
      <c r="AG26" s="84" t="s">
        <v>109</v>
      </c>
      <c r="AH26" s="84"/>
      <c r="AI26" s="84"/>
      <c r="AJ26" s="84" t="s">
        <v>109</v>
      </c>
      <c r="AK26" s="84"/>
      <c r="AL26" s="84"/>
      <c r="AM26" s="84" t="s">
        <v>109</v>
      </c>
      <c r="AN26" s="84"/>
      <c r="AO26" s="84"/>
      <c r="AP26" s="84" t="s">
        <v>109</v>
      </c>
      <c r="AQ26" s="84"/>
      <c r="AR26" s="84"/>
      <c r="AS26" s="84" t="s">
        <v>109</v>
      </c>
      <c r="AT26" s="84"/>
      <c r="AU26" s="84"/>
      <c r="AV26" s="84" t="s">
        <v>109</v>
      </c>
      <c r="AW26" s="84"/>
      <c r="AX26" s="84"/>
      <c r="AY26" s="84" t="s">
        <v>109</v>
      </c>
      <c r="AZ26" s="84"/>
      <c r="BA26" s="84"/>
      <c r="BB26" s="84" t="s">
        <v>109</v>
      </c>
      <c r="BC26" s="84"/>
      <c r="BD26" s="84"/>
      <c r="BE26" s="84" t="s">
        <v>109</v>
      </c>
      <c r="BF26" s="84"/>
      <c r="BG26" s="84"/>
      <c r="BH26" s="84" t="s">
        <v>109</v>
      </c>
      <c r="BI26" s="84"/>
      <c r="BJ26" s="84"/>
      <c r="BM26" s="84" t="s">
        <v>109</v>
      </c>
      <c r="BN26" s="84"/>
      <c r="BO26" s="84" t="s">
        <v>109</v>
      </c>
      <c r="BP26" s="84" t="s">
        <v>109</v>
      </c>
      <c r="BQ26" s="84"/>
      <c r="BR26" s="84" t="s">
        <v>109</v>
      </c>
      <c r="BS26" s="84" t="s">
        <v>109</v>
      </c>
      <c r="BT26" s="84"/>
      <c r="BU26" s="84" t="s">
        <v>109</v>
      </c>
      <c r="BV26" s="84" t="s">
        <v>109</v>
      </c>
      <c r="BW26" s="84"/>
      <c r="BX26" s="84" t="s">
        <v>109</v>
      </c>
      <c r="BY26" s="84" t="s">
        <v>109</v>
      </c>
      <c r="BZ26" s="84"/>
      <c r="CA26" s="84" t="s">
        <v>109</v>
      </c>
      <c r="CB26" s="84" t="s">
        <v>109</v>
      </c>
      <c r="CC26" s="84"/>
      <c r="CD26" s="84" t="s">
        <v>109</v>
      </c>
      <c r="CE26" s="84" t="s">
        <v>109</v>
      </c>
      <c r="CF26" s="84"/>
      <c r="CG26" s="84" t="s">
        <v>109</v>
      </c>
      <c r="CH26" s="84" t="s">
        <v>109</v>
      </c>
      <c r="CI26" s="84"/>
      <c r="CJ26" s="84" t="s">
        <v>109</v>
      </c>
      <c r="CK26" s="84" t="s">
        <v>109</v>
      </c>
      <c r="CL26" s="84"/>
      <c r="CM26" s="84" t="s">
        <v>109</v>
      </c>
      <c r="CN26" s="84" t="s">
        <v>109</v>
      </c>
      <c r="CO26" s="84"/>
      <c r="CP26" s="84" t="s">
        <v>109</v>
      </c>
      <c r="CQ26" s="84" t="s">
        <v>109</v>
      </c>
      <c r="CR26" s="84"/>
      <c r="CS26" s="84" t="s">
        <v>109</v>
      </c>
      <c r="CT26" s="84" t="s">
        <v>109</v>
      </c>
      <c r="CU26" s="84"/>
      <c r="CV26" s="84" t="s">
        <v>109</v>
      </c>
      <c r="CW26" s="84" t="s">
        <v>109</v>
      </c>
      <c r="CX26" s="84"/>
      <c r="CY26" s="84" t="s">
        <v>109</v>
      </c>
      <c r="CZ26" s="84" t="s">
        <v>109</v>
      </c>
      <c r="DA26" s="84"/>
      <c r="DB26" s="84" t="s">
        <v>109</v>
      </c>
      <c r="DC26" s="84" t="s">
        <v>109</v>
      </c>
      <c r="DD26" s="84"/>
      <c r="DE26" s="84" t="s">
        <v>109</v>
      </c>
      <c r="DF26" s="84" t="s">
        <v>109</v>
      </c>
      <c r="DG26" s="84"/>
      <c r="DH26" s="84" t="s">
        <v>109</v>
      </c>
      <c r="DI26" s="84" t="s">
        <v>109</v>
      </c>
      <c r="DJ26" s="84"/>
      <c r="DK26" s="84" t="s">
        <v>109</v>
      </c>
      <c r="DL26" s="84" t="s">
        <v>109</v>
      </c>
      <c r="DM26" s="84"/>
      <c r="DN26" s="84" t="s">
        <v>109</v>
      </c>
      <c r="DO26" s="84" t="s">
        <v>109</v>
      </c>
      <c r="DP26" s="84"/>
      <c r="DQ26" s="84" t="s">
        <v>109</v>
      </c>
      <c r="DR26" s="84" t="s">
        <v>109</v>
      </c>
      <c r="DS26" s="84"/>
      <c r="DT26" s="84" t="s">
        <v>109</v>
      </c>
    </row>
    <row r="27" spans="1:124" s="65" customFormat="1" x14ac:dyDescent="0.2">
      <c r="A27" s="342"/>
      <c r="B27" s="65">
        <v>8</v>
      </c>
      <c r="C27" s="84" t="s">
        <v>109</v>
      </c>
      <c r="D27" s="84"/>
      <c r="E27" s="84"/>
      <c r="F27" s="84" t="s">
        <v>109</v>
      </c>
      <c r="G27" s="84"/>
      <c r="H27" s="84"/>
      <c r="I27" s="84" t="s">
        <v>109</v>
      </c>
      <c r="J27" s="84"/>
      <c r="K27" s="84"/>
      <c r="L27" s="84" t="s">
        <v>109</v>
      </c>
      <c r="M27" s="84"/>
      <c r="N27" s="84"/>
      <c r="O27" s="84" t="s">
        <v>109</v>
      </c>
      <c r="P27" s="84"/>
      <c r="Q27" s="84"/>
      <c r="R27" s="84" t="s">
        <v>109</v>
      </c>
      <c r="S27" s="84"/>
      <c r="T27" s="84"/>
      <c r="U27" s="84" t="s">
        <v>109</v>
      </c>
      <c r="V27" s="84"/>
      <c r="W27" s="84"/>
      <c r="X27" s="84" t="s">
        <v>109</v>
      </c>
      <c r="Y27" s="84"/>
      <c r="Z27" s="84"/>
      <c r="AA27" s="84" t="s">
        <v>109</v>
      </c>
      <c r="AB27" s="84"/>
      <c r="AC27" s="84"/>
      <c r="AD27" s="84" t="s">
        <v>109</v>
      </c>
      <c r="AE27" s="84"/>
      <c r="AF27" s="84"/>
      <c r="AG27" s="84" t="s">
        <v>109</v>
      </c>
      <c r="AH27" s="84"/>
      <c r="AI27" s="84"/>
      <c r="AJ27" s="84" t="s">
        <v>109</v>
      </c>
      <c r="AK27" s="84"/>
      <c r="AL27" s="84"/>
      <c r="AM27" s="84" t="s">
        <v>109</v>
      </c>
      <c r="AN27" s="84"/>
      <c r="AO27" s="84"/>
      <c r="AP27" s="84" t="s">
        <v>109</v>
      </c>
      <c r="AQ27" s="84"/>
      <c r="AR27" s="84"/>
      <c r="AS27" s="84" t="s">
        <v>109</v>
      </c>
      <c r="AT27" s="84"/>
      <c r="AU27" s="84"/>
      <c r="AV27" s="84" t="s">
        <v>109</v>
      </c>
      <c r="AW27" s="84"/>
      <c r="AX27" s="84"/>
      <c r="AY27" s="84" t="s">
        <v>109</v>
      </c>
      <c r="AZ27" s="84"/>
      <c r="BA27" s="84"/>
      <c r="BB27" s="84" t="s">
        <v>109</v>
      </c>
      <c r="BC27" s="84"/>
      <c r="BD27" s="84"/>
      <c r="BE27" s="84" t="s">
        <v>109</v>
      </c>
      <c r="BF27" s="84"/>
      <c r="BG27" s="84"/>
      <c r="BH27" s="84" t="s">
        <v>109</v>
      </c>
      <c r="BI27" s="84"/>
      <c r="BJ27" s="84"/>
      <c r="BM27" s="84" t="s">
        <v>109</v>
      </c>
      <c r="BN27" s="84"/>
      <c r="BO27" s="84" t="s">
        <v>109</v>
      </c>
      <c r="BP27" s="84" t="s">
        <v>109</v>
      </c>
      <c r="BQ27" s="84"/>
      <c r="BR27" s="84" t="s">
        <v>109</v>
      </c>
      <c r="BS27" s="84" t="s">
        <v>109</v>
      </c>
      <c r="BT27" s="84"/>
      <c r="BU27" s="84" t="s">
        <v>109</v>
      </c>
      <c r="BV27" s="84" t="s">
        <v>109</v>
      </c>
      <c r="BW27" s="84"/>
      <c r="BX27" s="84" t="s">
        <v>109</v>
      </c>
      <c r="BY27" s="84" t="s">
        <v>109</v>
      </c>
      <c r="BZ27" s="84"/>
      <c r="CA27" s="84" t="s">
        <v>109</v>
      </c>
      <c r="CB27" s="84" t="s">
        <v>109</v>
      </c>
      <c r="CC27" s="84"/>
      <c r="CD27" s="84" t="s">
        <v>109</v>
      </c>
      <c r="CE27" s="84" t="s">
        <v>109</v>
      </c>
      <c r="CF27" s="84"/>
      <c r="CG27" s="84" t="s">
        <v>109</v>
      </c>
      <c r="CH27" s="84" t="s">
        <v>109</v>
      </c>
      <c r="CI27" s="84"/>
      <c r="CJ27" s="84" t="s">
        <v>109</v>
      </c>
      <c r="CK27" s="84" t="s">
        <v>109</v>
      </c>
      <c r="CL27" s="84"/>
      <c r="CM27" s="84" t="s">
        <v>109</v>
      </c>
      <c r="CN27" s="84" t="s">
        <v>109</v>
      </c>
      <c r="CO27" s="84"/>
      <c r="CP27" s="84" t="s">
        <v>109</v>
      </c>
      <c r="CQ27" s="84" t="s">
        <v>109</v>
      </c>
      <c r="CR27" s="84"/>
      <c r="CS27" s="84" t="s">
        <v>109</v>
      </c>
      <c r="CT27" s="84" t="s">
        <v>109</v>
      </c>
      <c r="CU27" s="84"/>
      <c r="CV27" s="84" t="s">
        <v>109</v>
      </c>
      <c r="CW27" s="84" t="s">
        <v>109</v>
      </c>
      <c r="CX27" s="84"/>
      <c r="CY27" s="84" t="s">
        <v>109</v>
      </c>
      <c r="CZ27" s="84" t="s">
        <v>109</v>
      </c>
      <c r="DA27" s="84"/>
      <c r="DB27" s="84" t="s">
        <v>109</v>
      </c>
      <c r="DC27" s="84" t="s">
        <v>109</v>
      </c>
      <c r="DD27" s="84"/>
      <c r="DE27" s="84" t="s">
        <v>109</v>
      </c>
      <c r="DF27" s="84" t="s">
        <v>109</v>
      </c>
      <c r="DG27" s="84"/>
      <c r="DH27" s="84" t="s">
        <v>109</v>
      </c>
      <c r="DI27" s="84" t="s">
        <v>109</v>
      </c>
      <c r="DJ27" s="84"/>
      <c r="DK27" s="84" t="s">
        <v>109</v>
      </c>
      <c r="DL27" s="84" t="s">
        <v>109</v>
      </c>
      <c r="DM27" s="84"/>
      <c r="DN27" s="84" t="s">
        <v>109</v>
      </c>
      <c r="DO27" s="84" t="s">
        <v>109</v>
      </c>
      <c r="DP27" s="84"/>
      <c r="DQ27" s="84" t="s">
        <v>109</v>
      </c>
      <c r="DR27" s="84" t="s">
        <v>109</v>
      </c>
      <c r="DS27" s="84"/>
      <c r="DT27" s="84" t="s">
        <v>109</v>
      </c>
    </row>
    <row r="28" spans="1:124" s="65" customFormat="1" x14ac:dyDescent="0.2">
      <c r="A28" s="342"/>
      <c r="B28" s="65">
        <v>13</v>
      </c>
      <c r="C28" s="84" t="s">
        <v>109</v>
      </c>
      <c r="D28" s="84"/>
      <c r="E28" s="84"/>
      <c r="F28" s="84" t="s">
        <v>109</v>
      </c>
      <c r="G28" s="84"/>
      <c r="H28" s="84"/>
      <c r="I28" s="84" t="s">
        <v>109</v>
      </c>
      <c r="J28" s="84"/>
      <c r="K28" s="84"/>
      <c r="L28" s="84" t="s">
        <v>109</v>
      </c>
      <c r="M28" s="84"/>
      <c r="N28" s="84"/>
      <c r="O28" s="84" t="s">
        <v>109</v>
      </c>
      <c r="P28" s="84"/>
      <c r="Q28" s="84"/>
      <c r="R28" s="84" t="s">
        <v>109</v>
      </c>
      <c r="S28" s="84"/>
      <c r="T28" s="84"/>
      <c r="U28" s="84" t="s">
        <v>109</v>
      </c>
      <c r="V28" s="84"/>
      <c r="W28" s="84"/>
      <c r="X28" s="84" t="s">
        <v>109</v>
      </c>
      <c r="Y28" s="84"/>
      <c r="Z28" s="84"/>
      <c r="AA28" s="84" t="s">
        <v>109</v>
      </c>
      <c r="AB28" s="84"/>
      <c r="AC28" s="84"/>
      <c r="AD28" s="84" t="s">
        <v>109</v>
      </c>
      <c r="AE28" s="84"/>
      <c r="AF28" s="84"/>
      <c r="AG28" s="84" t="s">
        <v>109</v>
      </c>
      <c r="AH28" s="84"/>
      <c r="AI28" s="84"/>
      <c r="AJ28" s="84" t="s">
        <v>109</v>
      </c>
      <c r="AK28" s="84"/>
      <c r="AL28" s="84"/>
      <c r="AM28" s="84" t="s">
        <v>109</v>
      </c>
      <c r="AN28" s="84"/>
      <c r="AO28" s="84"/>
      <c r="AP28" s="84" t="s">
        <v>109</v>
      </c>
      <c r="AQ28" s="84"/>
      <c r="AR28" s="84"/>
      <c r="AS28" s="84" t="s">
        <v>109</v>
      </c>
      <c r="AT28" s="84"/>
      <c r="AU28" s="84"/>
      <c r="AV28" s="84" t="s">
        <v>109</v>
      </c>
      <c r="AW28" s="84"/>
      <c r="AX28" s="84"/>
      <c r="AY28" s="84" t="s">
        <v>109</v>
      </c>
      <c r="AZ28" s="84"/>
      <c r="BA28" s="84"/>
      <c r="BB28" s="84" t="s">
        <v>109</v>
      </c>
      <c r="BC28" s="84"/>
      <c r="BD28" s="84"/>
      <c r="BE28" s="84" t="s">
        <v>109</v>
      </c>
      <c r="BF28" s="84"/>
      <c r="BG28" s="84"/>
      <c r="BH28" s="84" t="s">
        <v>109</v>
      </c>
      <c r="BI28" s="84"/>
      <c r="BJ28" s="84"/>
      <c r="BM28" s="84" t="s">
        <v>109</v>
      </c>
      <c r="BN28" s="84"/>
      <c r="BO28" s="84" t="s">
        <v>109</v>
      </c>
      <c r="BP28" s="84" t="s">
        <v>109</v>
      </c>
      <c r="BQ28" s="84"/>
      <c r="BR28" s="84" t="s">
        <v>109</v>
      </c>
      <c r="BS28" s="84" t="s">
        <v>109</v>
      </c>
      <c r="BT28" s="84"/>
      <c r="BU28" s="84" t="s">
        <v>109</v>
      </c>
      <c r="BV28" s="84" t="s">
        <v>109</v>
      </c>
      <c r="BW28" s="84"/>
      <c r="BX28" s="84" t="s">
        <v>109</v>
      </c>
      <c r="BY28" s="84" t="s">
        <v>109</v>
      </c>
      <c r="BZ28" s="84"/>
      <c r="CA28" s="84" t="s">
        <v>109</v>
      </c>
      <c r="CB28" s="84" t="s">
        <v>109</v>
      </c>
      <c r="CC28" s="84"/>
      <c r="CD28" s="84" t="s">
        <v>109</v>
      </c>
      <c r="CE28" s="84" t="s">
        <v>109</v>
      </c>
      <c r="CF28" s="84"/>
      <c r="CG28" s="84" t="s">
        <v>109</v>
      </c>
      <c r="CH28" s="84" t="s">
        <v>109</v>
      </c>
      <c r="CI28" s="84"/>
      <c r="CJ28" s="84" t="s">
        <v>109</v>
      </c>
      <c r="CK28" s="84" t="s">
        <v>109</v>
      </c>
      <c r="CL28" s="84"/>
      <c r="CM28" s="84" t="s">
        <v>109</v>
      </c>
      <c r="CN28" s="84" t="s">
        <v>109</v>
      </c>
      <c r="CO28" s="84"/>
      <c r="CP28" s="84" t="s">
        <v>109</v>
      </c>
      <c r="CQ28" s="84" t="s">
        <v>109</v>
      </c>
      <c r="CR28" s="84"/>
      <c r="CS28" s="84" t="s">
        <v>109</v>
      </c>
      <c r="CT28" s="84" t="s">
        <v>109</v>
      </c>
      <c r="CU28" s="84"/>
      <c r="CV28" s="84" t="s">
        <v>109</v>
      </c>
      <c r="CW28" s="84" t="s">
        <v>109</v>
      </c>
      <c r="CX28" s="84"/>
      <c r="CY28" s="84" t="s">
        <v>109</v>
      </c>
      <c r="CZ28" s="84" t="s">
        <v>109</v>
      </c>
      <c r="DA28" s="84"/>
      <c r="DB28" s="84" t="s">
        <v>109</v>
      </c>
      <c r="DC28" s="84" t="s">
        <v>109</v>
      </c>
      <c r="DD28" s="84"/>
      <c r="DE28" s="84" t="s">
        <v>109</v>
      </c>
      <c r="DF28" s="84" t="s">
        <v>109</v>
      </c>
      <c r="DG28" s="84"/>
      <c r="DH28" s="84" t="s">
        <v>109</v>
      </c>
      <c r="DI28" s="84" t="s">
        <v>109</v>
      </c>
      <c r="DJ28" s="84"/>
      <c r="DK28" s="84" t="s">
        <v>109</v>
      </c>
      <c r="DL28" s="84" t="s">
        <v>109</v>
      </c>
      <c r="DM28" s="84"/>
      <c r="DN28" s="84" t="s">
        <v>109</v>
      </c>
      <c r="DO28" s="84" t="s">
        <v>109</v>
      </c>
      <c r="DP28" s="84"/>
      <c r="DQ28" s="84" t="s">
        <v>109</v>
      </c>
      <c r="DR28" s="84" t="s">
        <v>109</v>
      </c>
      <c r="DS28" s="84"/>
      <c r="DT28" s="84" t="s">
        <v>109</v>
      </c>
    </row>
    <row r="29" spans="1:124" s="65" customFormat="1" x14ac:dyDescent="0.2">
      <c r="A29" s="342"/>
      <c r="B29" s="65">
        <v>14</v>
      </c>
      <c r="C29" s="84" t="s">
        <v>109</v>
      </c>
      <c r="D29" s="84"/>
      <c r="E29" s="84"/>
      <c r="F29" s="84" t="s">
        <v>109</v>
      </c>
      <c r="G29" s="84"/>
      <c r="H29" s="84"/>
      <c r="I29" s="84" t="s">
        <v>109</v>
      </c>
      <c r="J29" s="84"/>
      <c r="K29" s="84"/>
      <c r="L29" s="84" t="s">
        <v>109</v>
      </c>
      <c r="M29" s="84"/>
      <c r="N29" s="84"/>
      <c r="O29" s="84" t="s">
        <v>109</v>
      </c>
      <c r="P29" s="84"/>
      <c r="Q29" s="84"/>
      <c r="R29" s="84" t="s">
        <v>109</v>
      </c>
      <c r="S29" s="84"/>
      <c r="T29" s="84"/>
      <c r="U29" s="84" t="s">
        <v>109</v>
      </c>
      <c r="V29" s="84"/>
      <c r="W29" s="84"/>
      <c r="X29" s="84" t="s">
        <v>109</v>
      </c>
      <c r="Y29" s="84"/>
      <c r="Z29" s="84"/>
      <c r="AA29" s="84" t="s">
        <v>109</v>
      </c>
      <c r="AB29" s="84"/>
      <c r="AC29" s="84"/>
      <c r="AD29" s="84" t="s">
        <v>109</v>
      </c>
      <c r="AE29" s="84"/>
      <c r="AF29" s="84"/>
      <c r="AG29" s="84" t="s">
        <v>109</v>
      </c>
      <c r="AH29" s="84"/>
      <c r="AI29" s="84"/>
      <c r="AJ29" s="84" t="s">
        <v>109</v>
      </c>
      <c r="AK29" s="84"/>
      <c r="AL29" s="84"/>
      <c r="AM29" s="84" t="s">
        <v>109</v>
      </c>
      <c r="AN29" s="84"/>
      <c r="AO29" s="84"/>
      <c r="AP29" s="84" t="s">
        <v>109</v>
      </c>
      <c r="AQ29" s="84"/>
      <c r="AR29" s="84"/>
      <c r="AS29" s="84" t="s">
        <v>109</v>
      </c>
      <c r="AT29" s="84"/>
      <c r="AU29" s="84"/>
      <c r="AV29" s="84" t="s">
        <v>109</v>
      </c>
      <c r="AW29" s="84"/>
      <c r="AX29" s="84"/>
      <c r="AY29" s="84" t="s">
        <v>109</v>
      </c>
      <c r="AZ29" s="84"/>
      <c r="BA29" s="84"/>
      <c r="BB29" s="84" t="s">
        <v>109</v>
      </c>
      <c r="BC29" s="84"/>
      <c r="BD29" s="84"/>
      <c r="BE29" s="84" t="s">
        <v>109</v>
      </c>
      <c r="BF29" s="84"/>
      <c r="BG29" s="84"/>
      <c r="BH29" s="84" t="s">
        <v>109</v>
      </c>
      <c r="BI29" s="84"/>
      <c r="BJ29" s="84"/>
      <c r="BM29" s="84" t="s">
        <v>109</v>
      </c>
      <c r="BN29" s="84"/>
      <c r="BO29" s="84" t="s">
        <v>109</v>
      </c>
      <c r="BP29" s="84" t="s">
        <v>109</v>
      </c>
      <c r="BQ29" s="84"/>
      <c r="BR29" s="84" t="s">
        <v>109</v>
      </c>
      <c r="BS29" s="84" t="s">
        <v>109</v>
      </c>
      <c r="BT29" s="84"/>
      <c r="BU29" s="84" t="s">
        <v>109</v>
      </c>
      <c r="BV29" s="84" t="s">
        <v>109</v>
      </c>
      <c r="BW29" s="84"/>
      <c r="BX29" s="84" t="s">
        <v>109</v>
      </c>
      <c r="BY29" s="84" t="s">
        <v>109</v>
      </c>
      <c r="BZ29" s="84"/>
      <c r="CA29" s="84" t="s">
        <v>109</v>
      </c>
      <c r="CB29" s="84" t="s">
        <v>109</v>
      </c>
      <c r="CC29" s="84"/>
      <c r="CD29" s="84" t="s">
        <v>109</v>
      </c>
      <c r="CE29" s="84" t="s">
        <v>109</v>
      </c>
      <c r="CF29" s="84"/>
      <c r="CG29" s="84" t="s">
        <v>109</v>
      </c>
      <c r="CH29" s="84" t="s">
        <v>109</v>
      </c>
      <c r="CI29" s="84"/>
      <c r="CJ29" s="84" t="s">
        <v>109</v>
      </c>
      <c r="CK29" s="84" t="s">
        <v>109</v>
      </c>
      <c r="CL29" s="84"/>
      <c r="CM29" s="84" t="s">
        <v>109</v>
      </c>
      <c r="CN29" s="84" t="s">
        <v>109</v>
      </c>
      <c r="CO29" s="84"/>
      <c r="CP29" s="84" t="s">
        <v>109</v>
      </c>
      <c r="CQ29" s="84" t="s">
        <v>109</v>
      </c>
      <c r="CR29" s="84"/>
      <c r="CS29" s="84" t="s">
        <v>109</v>
      </c>
      <c r="CT29" s="84" t="s">
        <v>109</v>
      </c>
      <c r="CU29" s="84"/>
      <c r="CV29" s="84" t="s">
        <v>109</v>
      </c>
      <c r="CW29" s="84" t="s">
        <v>109</v>
      </c>
      <c r="CX29" s="84"/>
      <c r="CY29" s="84" t="s">
        <v>109</v>
      </c>
      <c r="CZ29" s="84" t="s">
        <v>109</v>
      </c>
      <c r="DA29" s="84"/>
      <c r="DB29" s="84" t="s">
        <v>109</v>
      </c>
      <c r="DC29" s="84" t="s">
        <v>109</v>
      </c>
      <c r="DD29" s="84"/>
      <c r="DE29" s="84" t="s">
        <v>109</v>
      </c>
      <c r="DF29" s="84" t="s">
        <v>109</v>
      </c>
      <c r="DG29" s="84"/>
      <c r="DH29" s="84" t="s">
        <v>109</v>
      </c>
      <c r="DI29" s="84" t="s">
        <v>109</v>
      </c>
      <c r="DJ29" s="84"/>
      <c r="DK29" s="84" t="s">
        <v>109</v>
      </c>
      <c r="DL29" s="84" t="s">
        <v>109</v>
      </c>
      <c r="DM29" s="84"/>
      <c r="DN29" s="84" t="s">
        <v>109</v>
      </c>
      <c r="DO29" s="84" t="s">
        <v>109</v>
      </c>
      <c r="DP29" s="84"/>
      <c r="DQ29" s="84" t="s">
        <v>109</v>
      </c>
      <c r="DR29" s="84" t="s">
        <v>109</v>
      </c>
      <c r="DS29" s="84"/>
      <c r="DT29" s="84" t="s">
        <v>109</v>
      </c>
    </row>
    <row r="30" spans="1:124" s="65" customFormat="1" x14ac:dyDescent="0.2">
      <c r="A30" s="96"/>
      <c r="B30" s="65">
        <v>15</v>
      </c>
      <c r="C30" s="84" t="s">
        <v>109</v>
      </c>
      <c r="D30" s="84"/>
      <c r="E30" s="84"/>
      <c r="F30" s="84" t="s">
        <v>109</v>
      </c>
      <c r="G30" s="84"/>
      <c r="H30" s="84"/>
      <c r="I30" s="84" t="s">
        <v>109</v>
      </c>
      <c r="J30" s="84"/>
      <c r="K30" s="84"/>
      <c r="L30" s="84" t="s">
        <v>109</v>
      </c>
      <c r="M30" s="84"/>
      <c r="N30" s="84"/>
      <c r="O30" s="84" t="s">
        <v>109</v>
      </c>
      <c r="P30" s="84"/>
      <c r="Q30" s="84"/>
      <c r="R30" s="84" t="s">
        <v>109</v>
      </c>
      <c r="S30" s="84"/>
      <c r="T30" s="84"/>
      <c r="U30" s="84" t="s">
        <v>109</v>
      </c>
      <c r="V30" s="84"/>
      <c r="W30" s="84"/>
      <c r="X30" s="84" t="s">
        <v>109</v>
      </c>
      <c r="Y30" s="84"/>
      <c r="Z30" s="84"/>
      <c r="AA30" s="84" t="s">
        <v>109</v>
      </c>
      <c r="AB30" s="84"/>
      <c r="AC30" s="84"/>
      <c r="AD30" s="84" t="s">
        <v>109</v>
      </c>
      <c r="AE30" s="84"/>
      <c r="AF30" s="84"/>
      <c r="AG30" s="84" t="s">
        <v>109</v>
      </c>
      <c r="AH30" s="84"/>
      <c r="AI30" s="84"/>
      <c r="AJ30" s="84" t="s">
        <v>109</v>
      </c>
      <c r="AK30" s="84"/>
      <c r="AL30" s="84"/>
      <c r="AM30" s="84" t="s">
        <v>109</v>
      </c>
      <c r="AN30" s="84"/>
      <c r="AO30" s="84"/>
      <c r="AP30" s="84" t="s">
        <v>109</v>
      </c>
      <c r="AQ30" s="84"/>
      <c r="AR30" s="84"/>
      <c r="AS30" s="84" t="s">
        <v>109</v>
      </c>
      <c r="AT30" s="84"/>
      <c r="AU30" s="84"/>
      <c r="AV30" s="84" t="s">
        <v>109</v>
      </c>
      <c r="AW30" s="84"/>
      <c r="AX30" s="84"/>
      <c r="AY30" s="84" t="s">
        <v>109</v>
      </c>
      <c r="AZ30" s="84"/>
      <c r="BA30" s="84"/>
      <c r="BB30" s="84" t="s">
        <v>109</v>
      </c>
      <c r="BC30" s="84"/>
      <c r="BD30" s="84"/>
      <c r="BE30" s="84" t="s">
        <v>109</v>
      </c>
      <c r="BF30" s="84"/>
      <c r="BG30" s="84"/>
      <c r="BH30" s="84" t="s">
        <v>109</v>
      </c>
      <c r="BI30" s="84"/>
      <c r="BJ30" s="84"/>
      <c r="BM30" s="84" t="s">
        <v>109</v>
      </c>
      <c r="BN30" s="84"/>
      <c r="BO30" s="84" t="s">
        <v>109</v>
      </c>
      <c r="BP30" s="84" t="s">
        <v>109</v>
      </c>
      <c r="BQ30" s="84"/>
      <c r="BR30" s="84" t="s">
        <v>109</v>
      </c>
      <c r="BS30" s="84" t="s">
        <v>109</v>
      </c>
      <c r="BT30" s="84"/>
      <c r="BU30" s="84" t="s">
        <v>109</v>
      </c>
      <c r="BV30" s="84" t="s">
        <v>109</v>
      </c>
      <c r="BW30" s="84"/>
      <c r="BX30" s="84" t="s">
        <v>109</v>
      </c>
      <c r="BY30" s="84" t="s">
        <v>109</v>
      </c>
      <c r="BZ30" s="84"/>
      <c r="CA30" s="84" t="s">
        <v>109</v>
      </c>
      <c r="CB30" s="84" t="s">
        <v>109</v>
      </c>
      <c r="CC30" s="84"/>
      <c r="CD30" s="84" t="s">
        <v>109</v>
      </c>
      <c r="CE30" s="84" t="s">
        <v>109</v>
      </c>
      <c r="CF30" s="84"/>
      <c r="CG30" s="84" t="s">
        <v>109</v>
      </c>
      <c r="CH30" s="84" t="s">
        <v>109</v>
      </c>
      <c r="CI30" s="84"/>
      <c r="CJ30" s="84" t="s">
        <v>109</v>
      </c>
      <c r="CK30" s="84" t="s">
        <v>109</v>
      </c>
      <c r="CL30" s="84"/>
      <c r="CM30" s="84" t="s">
        <v>109</v>
      </c>
      <c r="CN30" s="84" t="s">
        <v>109</v>
      </c>
      <c r="CO30" s="84"/>
      <c r="CP30" s="84" t="s">
        <v>109</v>
      </c>
      <c r="CQ30" s="84" t="s">
        <v>109</v>
      </c>
      <c r="CR30" s="84"/>
      <c r="CS30" s="84" t="s">
        <v>109</v>
      </c>
      <c r="CT30" s="84" t="s">
        <v>109</v>
      </c>
      <c r="CU30" s="84"/>
      <c r="CV30" s="84" t="s">
        <v>109</v>
      </c>
      <c r="CW30" s="84" t="s">
        <v>109</v>
      </c>
      <c r="CX30" s="84"/>
      <c r="CY30" s="84" t="s">
        <v>109</v>
      </c>
      <c r="CZ30" s="84" t="s">
        <v>109</v>
      </c>
      <c r="DA30" s="84"/>
      <c r="DB30" s="84" t="s">
        <v>109</v>
      </c>
      <c r="DC30" s="84" t="s">
        <v>109</v>
      </c>
      <c r="DD30" s="84"/>
      <c r="DE30" s="84" t="s">
        <v>109</v>
      </c>
      <c r="DF30" s="84" t="s">
        <v>109</v>
      </c>
      <c r="DG30" s="84"/>
      <c r="DH30" s="84" t="s">
        <v>109</v>
      </c>
      <c r="DI30" s="84" t="s">
        <v>109</v>
      </c>
      <c r="DJ30" s="84"/>
      <c r="DK30" s="84" t="s">
        <v>109</v>
      </c>
      <c r="DL30" s="84" t="s">
        <v>109</v>
      </c>
      <c r="DM30" s="84"/>
      <c r="DN30" s="84" t="s">
        <v>109</v>
      </c>
      <c r="DO30" s="84" t="s">
        <v>109</v>
      </c>
      <c r="DP30" s="84"/>
      <c r="DQ30" s="84" t="s">
        <v>109</v>
      </c>
      <c r="DR30" s="84" t="s">
        <v>109</v>
      </c>
      <c r="DS30" s="84"/>
      <c r="DT30" s="84" t="s">
        <v>109</v>
      </c>
    </row>
    <row r="31" spans="1:124" s="65" customFormat="1" x14ac:dyDescent="0.2">
      <c r="A31" s="96"/>
      <c r="B31" s="65">
        <v>16</v>
      </c>
      <c r="C31" s="84" t="s">
        <v>109</v>
      </c>
      <c r="D31" s="84"/>
      <c r="E31" s="84"/>
      <c r="F31" s="84" t="s">
        <v>109</v>
      </c>
      <c r="G31" s="84"/>
      <c r="H31" s="84"/>
      <c r="I31" s="84" t="s">
        <v>109</v>
      </c>
      <c r="J31" s="84"/>
      <c r="K31" s="84"/>
      <c r="L31" s="84" t="s">
        <v>109</v>
      </c>
      <c r="M31" s="84"/>
      <c r="N31" s="84"/>
      <c r="O31" s="84" t="s">
        <v>109</v>
      </c>
      <c r="P31" s="84"/>
      <c r="Q31" s="84"/>
      <c r="R31" s="84" t="s">
        <v>109</v>
      </c>
      <c r="S31" s="84"/>
      <c r="T31" s="84"/>
      <c r="U31" s="84" t="s">
        <v>109</v>
      </c>
      <c r="V31" s="84"/>
      <c r="W31" s="84"/>
      <c r="X31" s="84" t="s">
        <v>109</v>
      </c>
      <c r="Y31" s="84"/>
      <c r="Z31" s="84"/>
      <c r="AA31" s="84" t="s">
        <v>109</v>
      </c>
      <c r="AB31" s="84"/>
      <c r="AC31" s="84"/>
      <c r="AD31" s="84" t="s">
        <v>109</v>
      </c>
      <c r="AE31" s="84"/>
      <c r="AF31" s="84"/>
      <c r="AG31" s="84" t="s">
        <v>109</v>
      </c>
      <c r="AH31" s="84"/>
      <c r="AI31" s="84"/>
      <c r="AJ31" s="84" t="s">
        <v>109</v>
      </c>
      <c r="AK31" s="84"/>
      <c r="AL31" s="84"/>
      <c r="AM31" s="84" t="s">
        <v>109</v>
      </c>
      <c r="AN31" s="84"/>
      <c r="AO31" s="84"/>
      <c r="AP31" s="84" t="s">
        <v>109</v>
      </c>
      <c r="AQ31" s="84"/>
      <c r="AR31" s="84"/>
      <c r="AS31" s="84" t="s">
        <v>109</v>
      </c>
      <c r="AT31" s="84"/>
      <c r="AU31" s="84"/>
      <c r="AV31" s="84" t="s">
        <v>109</v>
      </c>
      <c r="AW31" s="84"/>
      <c r="AX31" s="84"/>
      <c r="AY31" s="84" t="s">
        <v>109</v>
      </c>
      <c r="AZ31" s="84"/>
      <c r="BA31" s="84"/>
      <c r="BB31" s="84" t="s">
        <v>109</v>
      </c>
      <c r="BC31" s="84"/>
      <c r="BD31" s="84"/>
      <c r="BE31" s="84" t="s">
        <v>109</v>
      </c>
      <c r="BF31" s="84"/>
      <c r="BG31" s="84"/>
      <c r="BH31" s="84" t="s">
        <v>109</v>
      </c>
      <c r="BI31" s="84"/>
      <c r="BJ31" s="84"/>
      <c r="BM31" s="84" t="s">
        <v>109</v>
      </c>
      <c r="BN31" s="84"/>
      <c r="BO31" s="84" t="s">
        <v>109</v>
      </c>
      <c r="BP31" s="84" t="s">
        <v>109</v>
      </c>
      <c r="BQ31" s="84"/>
      <c r="BR31" s="84" t="s">
        <v>109</v>
      </c>
      <c r="BS31" s="84" t="s">
        <v>109</v>
      </c>
      <c r="BT31" s="84"/>
      <c r="BU31" s="84" t="s">
        <v>109</v>
      </c>
      <c r="BV31" s="84" t="s">
        <v>109</v>
      </c>
      <c r="BW31" s="84"/>
      <c r="BX31" s="84" t="s">
        <v>109</v>
      </c>
      <c r="BY31" s="84" t="s">
        <v>109</v>
      </c>
      <c r="BZ31" s="84"/>
      <c r="CA31" s="84" t="s">
        <v>109</v>
      </c>
      <c r="CB31" s="84" t="s">
        <v>109</v>
      </c>
      <c r="CC31" s="84"/>
      <c r="CD31" s="84" t="s">
        <v>109</v>
      </c>
      <c r="CE31" s="84" t="s">
        <v>109</v>
      </c>
      <c r="CF31" s="84"/>
      <c r="CG31" s="84" t="s">
        <v>109</v>
      </c>
      <c r="CH31" s="84" t="s">
        <v>109</v>
      </c>
      <c r="CI31" s="84"/>
      <c r="CJ31" s="84" t="s">
        <v>109</v>
      </c>
      <c r="CK31" s="84" t="s">
        <v>109</v>
      </c>
      <c r="CL31" s="84"/>
      <c r="CM31" s="84" t="s">
        <v>109</v>
      </c>
      <c r="CN31" s="84" t="s">
        <v>109</v>
      </c>
      <c r="CO31" s="84"/>
      <c r="CP31" s="84" t="s">
        <v>109</v>
      </c>
      <c r="CQ31" s="84" t="s">
        <v>109</v>
      </c>
      <c r="CR31" s="84"/>
      <c r="CS31" s="84" t="s">
        <v>109</v>
      </c>
      <c r="CT31" s="84" t="s">
        <v>109</v>
      </c>
      <c r="CU31" s="84"/>
      <c r="CV31" s="84" t="s">
        <v>109</v>
      </c>
      <c r="CW31" s="84" t="s">
        <v>109</v>
      </c>
      <c r="CX31" s="84"/>
      <c r="CY31" s="84" t="s">
        <v>109</v>
      </c>
      <c r="CZ31" s="84" t="s">
        <v>109</v>
      </c>
      <c r="DA31" s="84"/>
      <c r="DB31" s="84" t="s">
        <v>109</v>
      </c>
      <c r="DC31" s="84" t="s">
        <v>109</v>
      </c>
      <c r="DD31" s="84"/>
      <c r="DE31" s="84" t="s">
        <v>109</v>
      </c>
      <c r="DF31" s="84" t="s">
        <v>109</v>
      </c>
      <c r="DG31" s="84"/>
      <c r="DH31" s="84" t="s">
        <v>109</v>
      </c>
      <c r="DI31" s="84" t="s">
        <v>109</v>
      </c>
      <c r="DJ31" s="84"/>
      <c r="DK31" s="84" t="s">
        <v>109</v>
      </c>
      <c r="DL31" s="84" t="s">
        <v>109</v>
      </c>
      <c r="DM31" s="84"/>
      <c r="DN31" s="84" t="s">
        <v>109</v>
      </c>
      <c r="DO31" s="84" t="s">
        <v>109</v>
      </c>
      <c r="DP31" s="84"/>
      <c r="DQ31" s="84" t="s">
        <v>109</v>
      </c>
      <c r="DR31" s="84" t="s">
        <v>109</v>
      </c>
      <c r="DS31" s="84"/>
      <c r="DT31" s="84" t="s">
        <v>109</v>
      </c>
    </row>
    <row r="32" spans="1:124" s="65" customFormat="1" x14ac:dyDescent="0.2">
      <c r="A32" s="65">
        <f>Список!K2+1</f>
        <v>2</v>
      </c>
      <c r="B32" s="85" t="str">
        <f>Список!C2</f>
        <v>Без логарифмов</v>
      </c>
    </row>
    <row r="33" spans="2:124" s="65" customFormat="1" x14ac:dyDescent="0.2">
      <c r="B33" s="139" t="s">
        <v>248</v>
      </c>
      <c r="C33" s="65">
        <f>CHOOSE($A$32,"#",C3,C22)</f>
        <v>1</v>
      </c>
      <c r="F33" s="65">
        <f>CHOOSE($A$32,"#",F3,F22)</f>
        <v>1</v>
      </c>
      <c r="I33" s="65">
        <f>CHOOSE($A$32,"#",I3,I22)</f>
        <v>1</v>
      </c>
      <c r="L33" s="65">
        <f>CHOOSE($A$32,"#",L3,L22)</f>
        <v>1</v>
      </c>
      <c r="O33" s="65">
        <f>CHOOSE($A$32,"#",O3,O22)</f>
        <v>1</v>
      </c>
      <c r="R33" s="65">
        <f>CHOOSE($A$32,"#",R3,R22)</f>
        <v>1</v>
      </c>
      <c r="U33" s="65">
        <f>CHOOSE($A$32,"#",U3,U22)</f>
        <v>1</v>
      </c>
      <c r="X33" s="65">
        <f>CHOOSE($A$32,"#",X3,X22)</f>
        <v>1</v>
      </c>
      <c r="AA33" s="65">
        <f>CHOOSE($A$32,"#",AA3,AA22)</f>
        <v>1</v>
      </c>
      <c r="AD33" s="65">
        <f>CHOOSE($A$32,"#",AD3,AD22)</f>
        <v>1</v>
      </c>
      <c r="AG33" s="65">
        <f>CHOOSE($A$32,"#",AG3,AG22)</f>
        <v>1</v>
      </c>
      <c r="AJ33" s="65">
        <f>CHOOSE($A$32,"#",AJ3,AJ22)</f>
        <v>1</v>
      </c>
      <c r="AM33" s="65">
        <f>CHOOSE($A$32,"#",AM3,AM22)</f>
        <v>1</v>
      </c>
      <c r="AP33" s="65">
        <f>CHOOSE($A$32,"#",AP3,AP22)</f>
        <v>1</v>
      </c>
      <c r="AS33" s="65">
        <f>CHOOSE($A$32,"#",AS3,AS22)</f>
        <v>1</v>
      </c>
      <c r="AV33" s="65">
        <f>CHOOSE($A$32,"#",AV3,AV22)</f>
        <v>1</v>
      </c>
      <c r="AY33" s="65">
        <f>CHOOSE($A$32,"#",AY3,AY22)</f>
        <v>1</v>
      </c>
      <c r="BB33" s="65">
        <f>CHOOSE($A$32,"#",BB3,BB22)</f>
        <v>1</v>
      </c>
      <c r="BE33" s="65">
        <f>CHOOSE($A$32,"#",BE3,BE22)</f>
        <v>1</v>
      </c>
      <c r="BH33" s="65">
        <f>CHOOSE($A$32,"#",BH3,BH22)</f>
        <v>1</v>
      </c>
      <c r="BM33" s="65">
        <f>CHOOSE($A$32,"#",BM3,BM22)</f>
        <v>1</v>
      </c>
      <c r="BP33" s="65">
        <f>CHOOSE($A$32,"#",BP3,BP22)</f>
        <v>1</v>
      </c>
      <c r="BS33" s="65">
        <f>CHOOSE($A$32,"#",BS3,BS22)</f>
        <v>1</v>
      </c>
      <c r="BV33" s="65">
        <f>CHOOSE($A$32,"#",BV3,BV22)</f>
        <v>1</v>
      </c>
      <c r="BY33" s="65">
        <f>CHOOSE($A$32,"#",BY3,BY22)</f>
        <v>1</v>
      </c>
      <c r="CB33" s="65">
        <f>CHOOSE($A$32,"#",CB3,CB22)</f>
        <v>1</v>
      </c>
      <c r="CE33" s="65">
        <f>CHOOSE($A$32,"#",CE3,CE22)</f>
        <v>1</v>
      </c>
      <c r="CH33" s="65">
        <f>CHOOSE($A$32,"#",CH3,CH22)</f>
        <v>1</v>
      </c>
      <c r="CK33" s="65">
        <f>CHOOSE($A$32,"#",CK3,CK22)</f>
        <v>1</v>
      </c>
      <c r="CN33" s="65">
        <f>CHOOSE($A$32,"#",CN3,CN22)</f>
        <v>1</v>
      </c>
      <c r="CQ33" s="65">
        <f>CHOOSE($A$32,"#",CQ3,CQ22)</f>
        <v>1</v>
      </c>
      <c r="CT33" s="65">
        <f>CHOOSE($A$32,"#",CT3,CT22)</f>
        <v>1</v>
      </c>
      <c r="CW33" s="65">
        <f>CHOOSE($A$32,"#",CW3,CW22)</f>
        <v>1</v>
      </c>
      <c r="CZ33" s="65">
        <f>CHOOSE($A$32,"#",CZ3,CZ22)</f>
        <v>1</v>
      </c>
      <c r="DC33" s="65">
        <f>CHOOSE($A$32,"#",DC3,DC22)</f>
        <v>1</v>
      </c>
      <c r="DF33" s="65">
        <f>CHOOSE($A$32,"#",DF3,DF22)</f>
        <v>1</v>
      </c>
      <c r="DI33" s="65">
        <f>CHOOSE($A$32,"#",DI3,DI22)</f>
        <v>1</v>
      </c>
      <c r="DL33" s="65">
        <f>CHOOSE($A$32,"#",DL3,DL22)</f>
        <v>1</v>
      </c>
      <c r="DO33" s="65">
        <f>CHOOSE($A$32,"#",DO3,DO22)</f>
        <v>1</v>
      </c>
      <c r="DR33" s="65">
        <f>CHOOSE($A$32,"#",DR3,DR22)</f>
        <v>1</v>
      </c>
    </row>
    <row r="34" spans="2:124" s="65" customFormat="1" x14ac:dyDescent="0.2">
      <c r="B34" s="139" t="s">
        <v>254</v>
      </c>
      <c r="C34" s="139"/>
      <c r="D34" s="65" t="str">
        <f>CHOOSE($A$32,"#",IF(ISBLANK(D4),"",D4),IF(ISBLANK(D23),"",D23))</f>
        <v/>
      </c>
      <c r="G34" s="65" t="str">
        <f>CHOOSE($A$32,"#",IF(ISBLANK(G4),"",G4),IF(ISBLANK(G23),"",G23))</f>
        <v/>
      </c>
      <c r="J34" s="65" t="str">
        <f>CHOOSE($A$32,"#",IF(ISBLANK(J4),"",J4),IF(ISBLANK(J23),"",J23))</f>
        <v/>
      </c>
      <c r="M34" s="65" t="str">
        <f>CHOOSE($A$32,"#",IF(ISBLANK(M4),"",M4),IF(ISBLANK(M23),"",M23))</f>
        <v/>
      </c>
      <c r="P34" s="65" t="str">
        <f>CHOOSE($A$32,"#",IF(ISBLANK(P4),"",P4),IF(ISBLANK(P23),"",P23))</f>
        <v/>
      </c>
      <c r="S34" s="65" t="str">
        <f>CHOOSE($A$32,"#",IF(ISBLANK(S4),"",S4),IF(ISBLANK(S23),"",S23))</f>
        <v/>
      </c>
      <c r="V34" s="65" t="str">
        <f>CHOOSE($A$32,"#",IF(ISBLANK(V4),"",V4),IF(ISBLANK(V23),"",V23))</f>
        <v/>
      </c>
      <c r="Y34" s="65" t="str">
        <f>CHOOSE($A$32,"#",IF(ISBLANK(Y4),"",Y4),IF(ISBLANK(Y23),"",Y23))</f>
        <v/>
      </c>
      <c r="AB34" s="65" t="str">
        <f>CHOOSE($A$32,"#",IF(ISBLANK(AB4),"",AB4),IF(ISBLANK(AB23),"",AB23))</f>
        <v/>
      </c>
      <c r="AE34" s="65" t="str">
        <f>CHOOSE($A$32,"#",IF(ISBLANK(AE4),"",AE4),IF(ISBLANK(AE23),"",AE23))</f>
        <v/>
      </c>
      <c r="AH34" s="65" t="str">
        <f>CHOOSE($A$32,"#",IF(ISBLANK(AH4),"",AH4),IF(ISBLANK(AH23),"",AH23))</f>
        <v/>
      </c>
      <c r="AK34" s="65" t="str">
        <f>CHOOSE($A$32,"#",IF(ISBLANK(AK4),"",AK4),IF(ISBLANK(AK23),"",AK23))</f>
        <v/>
      </c>
      <c r="AN34" s="65" t="str">
        <f>CHOOSE($A$32,"#",IF(ISBLANK(AN4),"",AN4),IF(ISBLANK(AN23),"",AN23))</f>
        <v/>
      </c>
      <c r="AQ34" s="65" t="str">
        <f>CHOOSE($A$32,"#",IF(ISBLANK(AQ4),"",AQ4),IF(ISBLANK(AQ23),"",AQ23))</f>
        <v/>
      </c>
      <c r="AT34" s="65" t="str">
        <f>CHOOSE($A$32,"#",IF(ISBLANK(AT4),"",AT4),IF(ISBLANK(AT23),"",AT23))</f>
        <v/>
      </c>
      <c r="AW34" s="65" t="str">
        <f>CHOOSE($A$32,"#",IF(ISBLANK(AW4),"",AW4),IF(ISBLANK(AW23),"",AW23))</f>
        <v/>
      </c>
      <c r="AZ34" s="65" t="str">
        <f>CHOOSE($A$32,"#",IF(ISBLANK(AZ4),"",AZ4),IF(ISBLANK(AZ23),"",AZ23))</f>
        <v/>
      </c>
      <c r="BC34" s="65" t="str">
        <f>CHOOSE($A$32,"#",IF(ISBLANK(BC4),"",BC4),IF(ISBLANK(BC23),"",BC23))</f>
        <v/>
      </c>
      <c r="BF34" s="65" t="str">
        <f>CHOOSE($A$32,"#",IF(ISBLANK(BF4),"",BF4),IF(ISBLANK(BF23),"",BF23))</f>
        <v/>
      </c>
      <c r="BI34" s="65" t="str">
        <f>CHOOSE($A$32,"#",IF(ISBLANK(BI4),"",BI4),IF(ISBLANK(BI23),"",BI23))</f>
        <v/>
      </c>
      <c r="BN34" s="65" t="str">
        <f>CHOOSE($A$32,"#",IF(ISBLANK(BN4),"",BN4),IF(ISBLANK(BN23),"",BN23))</f>
        <v/>
      </c>
      <c r="BQ34" s="65" t="str">
        <f>CHOOSE($A$32,"#",IF(ISBLANK(BQ4),"",BQ4),IF(ISBLANK(BQ23),"",BQ23))</f>
        <v/>
      </c>
      <c r="BT34" s="65" t="str">
        <f>CHOOSE($A$32,"#",IF(ISBLANK(BT4),"",BT4),IF(ISBLANK(BT23),"",BT23))</f>
        <v/>
      </c>
      <c r="BW34" s="65" t="str">
        <f>CHOOSE($A$32,"#",IF(ISBLANK(BW4),"",BW4),IF(ISBLANK(BW23),"",BW23))</f>
        <v/>
      </c>
      <c r="BZ34" s="65" t="str">
        <f>CHOOSE($A$32,"#",IF(ISBLANK(BZ4),"",BZ4),IF(ISBLANK(BZ23),"",BZ23))</f>
        <v/>
      </c>
      <c r="CC34" s="65" t="str">
        <f>CHOOSE($A$32,"#",IF(ISBLANK(CC4),"",CC4),IF(ISBLANK(CC23),"",CC23))</f>
        <v/>
      </c>
      <c r="CF34" s="65" t="str">
        <f>CHOOSE($A$32,"#",IF(ISBLANK(CF4),"",CF4),IF(ISBLANK(CF23),"",CF23))</f>
        <v/>
      </c>
      <c r="CI34" s="65" t="str">
        <f>CHOOSE($A$32,"#",IF(ISBLANK(CI4),"",CI4),IF(ISBLANK(CI23),"",CI23))</f>
        <v/>
      </c>
      <c r="CL34" s="65" t="str">
        <f>CHOOSE($A$32,"#",IF(ISBLANK(CL4),"",CL4),IF(ISBLANK(CL23),"",CL23))</f>
        <v/>
      </c>
      <c r="CO34" s="65" t="str">
        <f>CHOOSE($A$32,"#",IF(ISBLANK(CO4),"",CO4),IF(ISBLANK(CO23),"",CO23))</f>
        <v/>
      </c>
      <c r="CR34" s="65" t="str">
        <f>CHOOSE($A$32,"#",IF(ISBLANK(CR4),"",CR4),IF(ISBLANK(CR23),"",CR23))</f>
        <v/>
      </c>
      <c r="CU34" s="65" t="str">
        <f>CHOOSE($A$32,"#",IF(ISBLANK(CU4),"",CU4),IF(ISBLANK(CU23),"",CU23))</f>
        <v/>
      </c>
      <c r="CX34" s="65" t="str">
        <f>CHOOSE($A$32,"#",IF(ISBLANK(CX4),"",CX4),IF(ISBLANK(CX23),"",CX23))</f>
        <v/>
      </c>
      <c r="DA34" s="65" t="str">
        <f>CHOOSE($A$32,"#",IF(ISBLANK(DA4),"",DA4),IF(ISBLANK(DA23),"",DA23))</f>
        <v/>
      </c>
      <c r="DD34" s="65" t="str">
        <f>CHOOSE($A$32,"#",IF(ISBLANK(DD4),"",DD4),IF(ISBLANK(DD23),"",DD23))</f>
        <v/>
      </c>
      <c r="DG34" s="65" t="str">
        <f>CHOOSE($A$32,"#",IF(ISBLANK(DG4),"",DG4),IF(ISBLANK(DG23),"",DG23))</f>
        <v/>
      </c>
      <c r="DJ34" s="65" t="str">
        <f>CHOOSE($A$32,"#",IF(ISBLANK(DJ4),"",DJ4),IF(ISBLANK(DJ23),"",DJ23))</f>
        <v/>
      </c>
      <c r="DM34" s="65" t="str">
        <f>CHOOSE($A$32,"#",IF(ISBLANK(DM4),"",DM4),IF(ISBLANK(DM23),"",DM23))</f>
        <v/>
      </c>
      <c r="DP34" s="65" t="str">
        <f>CHOOSE($A$32,"#",IF(ISBLANK(DP4),"",DP4),IF(ISBLANK(DP23),"",DP23))</f>
        <v/>
      </c>
      <c r="DS34" s="65" t="str">
        <f>CHOOSE($A$32,"#",IF(ISBLANK(DS4),"",DS4),IF(ISBLANK(DS23),"",DS23))</f>
        <v/>
      </c>
    </row>
    <row r="35" spans="2:124" x14ac:dyDescent="0.2">
      <c r="B35" s="63">
        <v>1</v>
      </c>
      <c r="C35" s="84">
        <f>CHOOSE($A$32,"#",C5,C24)</f>
        <v>-5.55</v>
      </c>
      <c r="D35" s="84"/>
      <c r="E35" s="84" t="str">
        <f>IF(C$33=2,CHOOSE($A$32,"#",E5,E24),"")</f>
        <v/>
      </c>
      <c r="F35" s="84">
        <f>CHOOSE($A$32,"#",F5,F24)</f>
        <v>615</v>
      </c>
      <c r="G35" s="84"/>
      <c r="H35" s="84" t="str">
        <f>IF(F$33=2,CHOOSE($A$32,"#",H5,H24),"")</f>
        <v/>
      </c>
      <c r="I35" s="84">
        <f>CHOOSE($A$32,"#",I5,I24)</f>
        <v>42</v>
      </c>
      <c r="J35" s="84"/>
      <c r="K35" s="84" t="str">
        <f>IF(I$33=2,CHOOSE($A$32,"#",K5,K24),"")</f>
        <v/>
      </c>
      <c r="L35" s="84">
        <f>CHOOSE($A$32,"#",L5,L24)</f>
        <v>-100</v>
      </c>
      <c r="M35" s="84"/>
      <c r="N35" s="84" t="str">
        <f>IF(L$33=2,CHOOSE($A$32,"#",N5,N24),"")</f>
        <v/>
      </c>
      <c r="O35" s="84">
        <f>CHOOSE($A$32,"#",O5,O24)</f>
        <v>-9.3000000000000007</v>
      </c>
      <c r="P35" s="84"/>
      <c r="Q35" s="84" t="str">
        <f>IF(O$33=2,CHOOSE($A$32,"#",Q5,Q24),"")</f>
        <v/>
      </c>
      <c r="R35" s="84">
        <f>CHOOSE($A$32,"#",R5,R24)</f>
        <v>41</v>
      </c>
      <c r="S35" s="84"/>
      <c r="T35" s="84" t="str">
        <f>IF(R$33=2,CHOOSE($A$32,"#",T5,T24),"")</f>
        <v/>
      </c>
      <c r="U35" s="84">
        <f>CHOOSE($A$32,"#",U5,U24)</f>
        <v>20</v>
      </c>
      <c r="V35" s="84"/>
      <c r="W35" s="84" t="str">
        <f>IF(U$33=2,CHOOSE($A$32,"#",W5,W24),"")</f>
        <v/>
      </c>
      <c r="X35" s="84">
        <f>CHOOSE($A$32,"#",X5,X24)</f>
        <v>28</v>
      </c>
      <c r="Y35" s="84"/>
      <c r="Z35" s="84" t="str">
        <f>IF(X$33=2,CHOOSE($A$32,"#",Z5,Z24),"")</f>
        <v/>
      </c>
      <c r="AA35" s="84" t="str">
        <f>CHOOSE($A$32,"#",AA5,AA24)</f>
        <v>#</v>
      </c>
      <c r="AB35" s="84"/>
      <c r="AC35" s="84" t="str">
        <f>IF(AA$33=2,CHOOSE($A$32,"#",AC5,AC24),"")</f>
        <v/>
      </c>
      <c r="AD35" s="84" t="str">
        <f>CHOOSE($A$32,"#",AD5,AD24)</f>
        <v>#</v>
      </c>
      <c r="AE35" s="84"/>
      <c r="AF35" s="84" t="str">
        <f>IF(AD$33=2,CHOOSE($A$32,"#",AF5,AF24),"")</f>
        <v/>
      </c>
      <c r="AG35" s="84" t="str">
        <f>CHOOSE($A$32,"#",AG5,AG24)</f>
        <v>#</v>
      </c>
      <c r="AH35" s="84"/>
      <c r="AI35" s="84" t="str">
        <f>IF(AG$33=2,CHOOSE($A$32,"#",AI5,AI24),"")</f>
        <v/>
      </c>
      <c r="AJ35" s="84" t="str">
        <f>CHOOSE($A$32,"#",AJ5,AJ24)</f>
        <v>#</v>
      </c>
      <c r="AK35" s="84"/>
      <c r="AL35" s="84" t="str">
        <f>IF(AJ$33=2,CHOOSE($A$32,"#",AL5,AL24),"")</f>
        <v/>
      </c>
      <c r="AM35" s="84" t="str">
        <f>CHOOSE($A$32,"#",AM5,AM24)</f>
        <v>#</v>
      </c>
      <c r="AN35" s="84"/>
      <c r="AO35" s="84" t="str">
        <f>IF(AM$33=2,CHOOSE($A$32,"#",AO5,AO24),"")</f>
        <v/>
      </c>
      <c r="AP35" s="84" t="str">
        <f>CHOOSE($A$32,"#",AP5,AP24)</f>
        <v>#</v>
      </c>
      <c r="AQ35" s="84"/>
      <c r="AR35" s="84" t="str">
        <f>IF(AP$33=2,CHOOSE($A$32,"#",AR5,AR24),"")</f>
        <v/>
      </c>
      <c r="AS35" s="84" t="str">
        <f>CHOOSE($A$32,"#",AS5,AS24)</f>
        <v>#</v>
      </c>
      <c r="AT35" s="84"/>
      <c r="AU35" s="84" t="str">
        <f>IF(AS$33=2,CHOOSE($A$32,"#",AU5,AU24),"")</f>
        <v/>
      </c>
      <c r="AV35" s="84" t="str">
        <f>CHOOSE($A$32,"#",AV5,AV24)</f>
        <v>#</v>
      </c>
      <c r="AW35" s="84"/>
      <c r="AX35" s="84" t="str">
        <f>IF(AV$33=2,CHOOSE($A$32,"#",AX5,AX24),"")</f>
        <v/>
      </c>
      <c r="AY35" s="84" t="str">
        <f>CHOOSE($A$32,"#",AY5,AY24)</f>
        <v>#</v>
      </c>
      <c r="AZ35" s="84"/>
      <c r="BA35" s="84" t="str">
        <f>IF(AY$33=2,CHOOSE($A$32,"#",BA5,BA24),"")</f>
        <v/>
      </c>
      <c r="BB35" s="84" t="str">
        <f>CHOOSE($A$32,"#",BB5,BB24)</f>
        <v>#</v>
      </c>
      <c r="BC35" s="84"/>
      <c r="BD35" s="84" t="str">
        <f>IF(BB$33=2,CHOOSE($A$32,"#",BD5,BD24),"")</f>
        <v/>
      </c>
      <c r="BE35" s="84" t="str">
        <f>CHOOSE($A$32,"#",BE5,BE24)</f>
        <v>#</v>
      </c>
      <c r="BF35" s="84"/>
      <c r="BG35" s="84" t="str">
        <f>IF(BE$33=2,CHOOSE($A$32,"#",BG5,BG24),"")</f>
        <v/>
      </c>
      <c r="BH35" s="84" t="str">
        <f>CHOOSE($A$32,"#",BH5,BH24)</f>
        <v>#</v>
      </c>
      <c r="BI35" s="84"/>
      <c r="BJ35" s="84" t="str">
        <f>IF(BH$33=2,CHOOSE($A$32,"#",BJ5,BJ24),"")</f>
        <v/>
      </c>
      <c r="BM35" s="84" t="str">
        <f>CHOOSE($A$32,"#",BM5,BM24)</f>
        <v>#</v>
      </c>
      <c r="BN35" s="84"/>
      <c r="BO35" s="84" t="str">
        <f>IF(BM$33=2,CHOOSE($A$32,"#",BO5,BO24),"")</f>
        <v/>
      </c>
      <c r="BP35" s="84" t="str">
        <f>CHOOSE($A$32,"#",BP5,BP24)</f>
        <v>#</v>
      </c>
      <c r="BQ35" s="84"/>
      <c r="BR35" s="84" t="str">
        <f>IF(BP$33=2,CHOOSE($A$32,"#",BR5,BR24),"")</f>
        <v/>
      </c>
      <c r="BS35" s="84" t="str">
        <f>CHOOSE($A$32,"#",BS5,BS24)</f>
        <v>#</v>
      </c>
      <c r="BT35" s="84"/>
      <c r="BU35" s="84" t="str">
        <f>IF(BS$33=2,CHOOSE($A$32,"#",BU5,BU24),"")</f>
        <v/>
      </c>
      <c r="BV35" s="84" t="str">
        <f>CHOOSE($A$32,"#",BV5,BV24)</f>
        <v>#</v>
      </c>
      <c r="BW35" s="84"/>
      <c r="BX35" s="84" t="str">
        <f>IF(BV$33=2,CHOOSE($A$32,"#",BX5,BX24),"")</f>
        <v/>
      </c>
      <c r="BY35" s="84" t="str">
        <f>CHOOSE($A$32,"#",BY5,BY24)</f>
        <v>#</v>
      </c>
      <c r="BZ35" s="84"/>
      <c r="CA35" s="84" t="str">
        <f>IF(BY$33=2,CHOOSE($A$32,"#",CA5,CA24),"")</f>
        <v/>
      </c>
      <c r="CB35" s="84" t="str">
        <f>CHOOSE($A$32,"#",CB5,CB24)</f>
        <v>#</v>
      </c>
      <c r="CC35" s="84"/>
      <c r="CD35" s="84" t="str">
        <f>IF(CB$33=2,CHOOSE($A$32,"#",CD5,CD24),"")</f>
        <v/>
      </c>
      <c r="CE35" s="84" t="str">
        <f>CHOOSE($A$32,"#",CE5,CE24)</f>
        <v>#</v>
      </c>
      <c r="CF35" s="84"/>
      <c r="CG35" s="84" t="str">
        <f>IF(CE$33=2,CHOOSE($A$32,"#",CG5,CG24),"")</f>
        <v/>
      </c>
      <c r="CH35" s="84" t="str">
        <f>CHOOSE($A$32,"#",CH5,CH24)</f>
        <v>#</v>
      </c>
      <c r="CI35" s="84"/>
      <c r="CJ35" s="84" t="str">
        <f>IF(CH$33=2,CHOOSE($A$32,"#",CJ5,CJ24),"")</f>
        <v/>
      </c>
      <c r="CK35" s="84" t="str">
        <f>CHOOSE($A$32,"#",CK5,CK24)</f>
        <v>#</v>
      </c>
      <c r="CL35" s="84"/>
      <c r="CM35" s="84" t="str">
        <f>IF(CK$33=2,CHOOSE($A$32,"#",CM5,CM24),"")</f>
        <v/>
      </c>
      <c r="CN35" s="84" t="str">
        <f>CHOOSE($A$32,"#",CN5,CN24)</f>
        <v>#</v>
      </c>
      <c r="CO35" s="84"/>
      <c r="CP35" s="84" t="str">
        <f>IF(CN$33=2,CHOOSE($A$32,"#",CP5,CP24),"")</f>
        <v/>
      </c>
      <c r="CQ35" s="84" t="str">
        <f>CHOOSE($A$32,"#",CQ5,CQ24)</f>
        <v>#</v>
      </c>
      <c r="CR35" s="84"/>
      <c r="CS35" s="84" t="str">
        <f>IF(CQ$33=2,CHOOSE($A$32,"#",CS5,CS24),"")</f>
        <v/>
      </c>
      <c r="CT35" s="84" t="str">
        <f>CHOOSE($A$32,"#",CT5,CT24)</f>
        <v>#</v>
      </c>
      <c r="CU35" s="84"/>
      <c r="CV35" s="84" t="str">
        <f>IF(CT$33=2,CHOOSE($A$32,"#",CV5,CV24),"")</f>
        <v/>
      </c>
      <c r="CW35" s="84" t="str">
        <f>CHOOSE($A$32,"#",CW5,CW24)</f>
        <v>#</v>
      </c>
      <c r="CX35" s="84"/>
      <c r="CY35" s="84" t="str">
        <f>IF(CW$33=2,CHOOSE($A$32,"#",CY5,CY24),"")</f>
        <v/>
      </c>
      <c r="CZ35" s="84" t="str">
        <f>CHOOSE($A$32,"#",CZ5,CZ24)</f>
        <v>#</v>
      </c>
      <c r="DA35" s="84"/>
      <c r="DB35" s="84" t="str">
        <f>IF(CZ$33=2,CHOOSE($A$32,"#",DB5,DB24),"")</f>
        <v/>
      </c>
      <c r="DC35" s="84" t="str">
        <f>CHOOSE($A$32,"#",DC5,DC24)</f>
        <v>#</v>
      </c>
      <c r="DD35" s="84"/>
      <c r="DE35" s="84" t="str">
        <f>IF(DC$33=2,CHOOSE($A$32,"#",DE5,DE24),"")</f>
        <v/>
      </c>
      <c r="DF35" s="84" t="str">
        <f>CHOOSE($A$32,"#",DF5,DF24)</f>
        <v>#</v>
      </c>
      <c r="DG35" s="84"/>
      <c r="DH35" s="84" t="str">
        <f>IF(DF$33=2,CHOOSE($A$32,"#",DH5,DH24),"")</f>
        <v/>
      </c>
      <c r="DI35" s="84" t="str">
        <f>CHOOSE($A$32,"#",DI5,DI24)</f>
        <v>#</v>
      </c>
      <c r="DJ35" s="84"/>
      <c r="DK35" s="84" t="str">
        <f>IF(DI$33=2,CHOOSE($A$32,"#",DK5,DK24),"")</f>
        <v/>
      </c>
      <c r="DL35" s="84" t="str">
        <f>CHOOSE($A$32,"#",DL5,DL24)</f>
        <v>#</v>
      </c>
      <c r="DM35" s="84"/>
      <c r="DN35" s="84" t="str">
        <f>IF(DL$33=2,CHOOSE($A$32,"#",DN5,DN24),"")</f>
        <v/>
      </c>
      <c r="DO35" s="84" t="str">
        <f>CHOOSE($A$32,"#",DO5,DO24)</f>
        <v>#</v>
      </c>
      <c r="DP35" s="84"/>
      <c r="DQ35" s="84" t="str">
        <f>IF(DO$33=2,CHOOSE($A$32,"#",DQ5,DQ24),"")</f>
        <v/>
      </c>
      <c r="DR35" s="84" t="str">
        <f>CHOOSE($A$32,"#",DR5,DR24)</f>
        <v>#</v>
      </c>
      <c r="DS35" s="84"/>
      <c r="DT35" s="84" t="str">
        <f>IF(DR$33=2,CHOOSE($A$32,"#",DT5,DT24),"")</f>
        <v/>
      </c>
    </row>
    <row r="36" spans="2:124" x14ac:dyDescent="0.2">
      <c r="B36" s="63">
        <v>2</v>
      </c>
      <c r="C36" s="84">
        <f>CHOOSE($A$32,"#",C6,C25)</f>
        <v>-8.8800000000000008</v>
      </c>
      <c r="D36" s="84"/>
      <c r="E36" s="84" t="str">
        <f>IF(C$33=2,CHOOSE($A$32,"#",E6,E25),"")</f>
        <v/>
      </c>
      <c r="F36" s="84">
        <f>CHOOSE($A$32,"#",F6,F25)</f>
        <v>450</v>
      </c>
      <c r="G36" s="84"/>
      <c r="H36" s="84" t="str">
        <f>IF(F$33=2,CHOOSE($A$32,"#",H6,H25),"")</f>
        <v/>
      </c>
      <c r="I36" s="84">
        <f>CHOOSE($A$32,"#",I6,I25)</f>
        <v>36</v>
      </c>
      <c r="J36" s="84"/>
      <c r="K36" s="84" t="str">
        <f>IF(I$33=2,CHOOSE($A$32,"#",K6,K25),"")</f>
        <v/>
      </c>
      <c r="L36" s="84">
        <f>CHOOSE($A$32,"#",L6,L25)</f>
        <v>-50</v>
      </c>
      <c r="M36" s="84"/>
      <c r="N36" s="84" t="str">
        <f>IF(L$33=2,CHOOSE($A$32,"#",N6,N25),"")</f>
        <v/>
      </c>
      <c r="O36" s="84">
        <f>CHOOSE($A$32,"#",O6,O25)</f>
        <v>-11.1</v>
      </c>
      <c r="P36" s="84"/>
      <c r="Q36" s="84" t="str">
        <f>IF(O$33=2,CHOOSE($A$32,"#",Q6,Q25),"")</f>
        <v/>
      </c>
      <c r="R36" s="84">
        <f>CHOOSE($A$32,"#",R6,R25)</f>
        <v>39</v>
      </c>
      <c r="S36" s="84"/>
      <c r="T36" s="84" t="str">
        <f>IF(R$33=2,CHOOSE($A$32,"#",T6,T25),"")</f>
        <v/>
      </c>
      <c r="U36" s="84">
        <f>CHOOSE($A$32,"#",U6,U25)</f>
        <v>20</v>
      </c>
      <c r="V36" s="84"/>
      <c r="W36" s="84" t="str">
        <f>IF(U$33=2,CHOOSE($A$32,"#",W6,W25),"")</f>
        <v/>
      </c>
      <c r="X36" s="84">
        <f>CHOOSE($A$32,"#",X6,X25)</f>
        <v>25</v>
      </c>
      <c r="Y36" s="84"/>
      <c r="Z36" s="84" t="str">
        <f>IF(X$33=2,CHOOSE($A$32,"#",Z6,Z25),"")</f>
        <v/>
      </c>
      <c r="AA36" s="84" t="str">
        <f>CHOOSE($A$32,"#",AA6,AA25)</f>
        <v>#</v>
      </c>
      <c r="AB36" s="84"/>
      <c r="AC36" s="84" t="str">
        <f>IF(AA$33=2,CHOOSE($A$32,"#",AC6,AC25),"")</f>
        <v/>
      </c>
      <c r="AD36" s="84" t="str">
        <f>CHOOSE($A$32,"#",AD6,AD25)</f>
        <v>#</v>
      </c>
      <c r="AE36" s="84"/>
      <c r="AF36" s="84" t="str">
        <f>IF(AD$33=2,CHOOSE($A$32,"#",AF6,AF25),"")</f>
        <v/>
      </c>
      <c r="AG36" s="84" t="str">
        <f>CHOOSE($A$32,"#",AG6,AG25)</f>
        <v>#</v>
      </c>
      <c r="AH36" s="84"/>
      <c r="AI36" s="84" t="str">
        <f>IF(AG$33=2,CHOOSE($A$32,"#",AI6,AI25),"")</f>
        <v/>
      </c>
      <c r="AJ36" s="84" t="str">
        <f>CHOOSE($A$32,"#",AJ6,AJ25)</f>
        <v>#</v>
      </c>
      <c r="AK36" s="84"/>
      <c r="AL36" s="84" t="str">
        <f>IF(AJ$33=2,CHOOSE($A$32,"#",AL6,AL25),"")</f>
        <v/>
      </c>
      <c r="AM36" s="84" t="str">
        <f>CHOOSE($A$32,"#",AM6,AM25)</f>
        <v>#</v>
      </c>
      <c r="AN36" s="84"/>
      <c r="AO36" s="84" t="str">
        <f>IF(AM$33=2,CHOOSE($A$32,"#",AO6,AO25),"")</f>
        <v/>
      </c>
      <c r="AP36" s="84" t="str">
        <f>CHOOSE($A$32,"#",AP6,AP25)</f>
        <v>#</v>
      </c>
      <c r="AQ36" s="84"/>
      <c r="AR36" s="84" t="str">
        <f>IF(AP$33=2,CHOOSE($A$32,"#",AR6,AR25),"")</f>
        <v/>
      </c>
      <c r="AS36" s="84" t="str">
        <f>CHOOSE($A$32,"#",AS6,AS25)</f>
        <v>#</v>
      </c>
      <c r="AT36" s="84"/>
      <c r="AU36" s="84" t="str">
        <f>IF(AS$33=2,CHOOSE($A$32,"#",AU6,AU25),"")</f>
        <v/>
      </c>
      <c r="AV36" s="84" t="str">
        <f>CHOOSE($A$32,"#",AV6,AV25)</f>
        <v>#</v>
      </c>
      <c r="AW36" s="84"/>
      <c r="AX36" s="84" t="str">
        <f>IF(AV$33=2,CHOOSE($A$32,"#",AX6,AX25),"")</f>
        <v/>
      </c>
      <c r="AY36" s="84" t="str">
        <f>CHOOSE($A$32,"#",AY6,AY25)</f>
        <v>#</v>
      </c>
      <c r="AZ36" s="84"/>
      <c r="BA36" s="84" t="str">
        <f>IF(AY$33=2,CHOOSE($A$32,"#",BA6,BA25),"")</f>
        <v/>
      </c>
      <c r="BB36" s="84" t="str">
        <f>CHOOSE($A$32,"#",BB6,BB25)</f>
        <v>#</v>
      </c>
      <c r="BC36" s="84"/>
      <c r="BD36" s="84" t="str">
        <f>IF(BB$33=2,CHOOSE($A$32,"#",BD6,BD25),"")</f>
        <v/>
      </c>
      <c r="BE36" s="84" t="str">
        <f>CHOOSE($A$32,"#",BE6,BE25)</f>
        <v>#</v>
      </c>
      <c r="BF36" s="84"/>
      <c r="BG36" s="84" t="str">
        <f>IF(BE$33=2,CHOOSE($A$32,"#",BG6,BG25),"")</f>
        <v/>
      </c>
      <c r="BH36" s="84" t="str">
        <f>CHOOSE($A$32,"#",BH6,BH25)</f>
        <v>#</v>
      </c>
      <c r="BI36" s="84"/>
      <c r="BJ36" s="84" t="str">
        <f>IF(BH$33=2,CHOOSE($A$32,"#",BJ6,BJ25),"")</f>
        <v/>
      </c>
      <c r="BM36" s="84" t="str">
        <f>CHOOSE($A$32,"#",BM6,BM25)</f>
        <v>#</v>
      </c>
      <c r="BN36" s="84"/>
      <c r="BO36" s="84" t="str">
        <f>IF(BM$33=2,CHOOSE($A$32,"#",BO6,BO25),"")</f>
        <v/>
      </c>
      <c r="BP36" s="84" t="str">
        <f>CHOOSE($A$32,"#",BP6,BP25)</f>
        <v>#</v>
      </c>
      <c r="BQ36" s="84"/>
      <c r="BR36" s="84" t="str">
        <f>IF(BP$33=2,CHOOSE($A$32,"#",BR6,BR25),"")</f>
        <v/>
      </c>
      <c r="BS36" s="84" t="str">
        <f>CHOOSE($A$32,"#",BS6,BS25)</f>
        <v>#</v>
      </c>
      <c r="BT36" s="84"/>
      <c r="BU36" s="84" t="str">
        <f>IF(BS$33=2,CHOOSE($A$32,"#",BU6,BU25),"")</f>
        <v/>
      </c>
      <c r="BV36" s="84" t="str">
        <f>CHOOSE($A$32,"#",BV6,BV25)</f>
        <v>#</v>
      </c>
      <c r="BW36" s="84"/>
      <c r="BX36" s="84" t="str">
        <f>IF(BV$33=2,CHOOSE($A$32,"#",BX6,BX25),"")</f>
        <v/>
      </c>
      <c r="BY36" s="84" t="str">
        <f>CHOOSE($A$32,"#",BY6,BY25)</f>
        <v>#</v>
      </c>
      <c r="BZ36" s="84"/>
      <c r="CA36" s="84" t="str">
        <f>IF(BY$33=2,CHOOSE($A$32,"#",CA6,CA25),"")</f>
        <v/>
      </c>
      <c r="CB36" s="84" t="str">
        <f>CHOOSE($A$32,"#",CB6,CB25)</f>
        <v>#</v>
      </c>
      <c r="CC36" s="84"/>
      <c r="CD36" s="84" t="str">
        <f>IF(CB$33=2,CHOOSE($A$32,"#",CD6,CD25),"")</f>
        <v/>
      </c>
      <c r="CE36" s="84" t="str">
        <f>CHOOSE($A$32,"#",CE6,CE25)</f>
        <v>#</v>
      </c>
      <c r="CF36" s="84"/>
      <c r="CG36" s="84" t="str">
        <f>IF(CE$33=2,CHOOSE($A$32,"#",CG6,CG25),"")</f>
        <v/>
      </c>
      <c r="CH36" s="84" t="str">
        <f>CHOOSE($A$32,"#",CH6,CH25)</f>
        <v>#</v>
      </c>
      <c r="CI36" s="84"/>
      <c r="CJ36" s="84" t="str">
        <f>IF(CH$33=2,CHOOSE($A$32,"#",CJ6,CJ25),"")</f>
        <v/>
      </c>
      <c r="CK36" s="84" t="str">
        <f>CHOOSE($A$32,"#",CK6,CK25)</f>
        <v>#</v>
      </c>
      <c r="CL36" s="84"/>
      <c r="CM36" s="84" t="str">
        <f>IF(CK$33=2,CHOOSE($A$32,"#",CM6,CM25),"")</f>
        <v/>
      </c>
      <c r="CN36" s="84" t="str">
        <f>CHOOSE($A$32,"#",CN6,CN25)</f>
        <v>#</v>
      </c>
      <c r="CO36" s="84"/>
      <c r="CP36" s="84" t="str">
        <f>IF(CN$33=2,CHOOSE($A$32,"#",CP6,CP25),"")</f>
        <v/>
      </c>
      <c r="CQ36" s="84" t="str">
        <f>CHOOSE($A$32,"#",CQ6,CQ25)</f>
        <v>#</v>
      </c>
      <c r="CR36" s="84"/>
      <c r="CS36" s="84" t="str">
        <f>IF(CQ$33=2,CHOOSE($A$32,"#",CS6,CS25),"")</f>
        <v/>
      </c>
      <c r="CT36" s="84" t="str">
        <f>CHOOSE($A$32,"#",CT6,CT25)</f>
        <v>#</v>
      </c>
      <c r="CU36" s="84"/>
      <c r="CV36" s="84" t="str">
        <f>IF(CT$33=2,CHOOSE($A$32,"#",CV6,CV25),"")</f>
        <v/>
      </c>
      <c r="CW36" s="84" t="str">
        <f>CHOOSE($A$32,"#",CW6,CW25)</f>
        <v>#</v>
      </c>
      <c r="CX36" s="84"/>
      <c r="CY36" s="84" t="str">
        <f>IF(CW$33=2,CHOOSE($A$32,"#",CY6,CY25),"")</f>
        <v/>
      </c>
      <c r="CZ36" s="84" t="str">
        <f>CHOOSE($A$32,"#",CZ6,CZ25)</f>
        <v>#</v>
      </c>
      <c r="DA36" s="84"/>
      <c r="DB36" s="84" t="str">
        <f>IF(CZ$33=2,CHOOSE($A$32,"#",DB6,DB25),"")</f>
        <v/>
      </c>
      <c r="DC36" s="84" t="str">
        <f>CHOOSE($A$32,"#",DC6,DC25)</f>
        <v>#</v>
      </c>
      <c r="DD36" s="84"/>
      <c r="DE36" s="84" t="str">
        <f>IF(DC$33=2,CHOOSE($A$32,"#",DE6,DE25),"")</f>
        <v/>
      </c>
      <c r="DF36" s="84" t="str">
        <f>CHOOSE($A$32,"#",DF6,DF25)</f>
        <v>#</v>
      </c>
      <c r="DG36" s="84"/>
      <c r="DH36" s="84" t="str">
        <f>IF(DF$33=2,CHOOSE($A$32,"#",DH6,DH25),"")</f>
        <v/>
      </c>
      <c r="DI36" s="84" t="str">
        <f>CHOOSE($A$32,"#",DI6,DI25)</f>
        <v>#</v>
      </c>
      <c r="DJ36" s="84"/>
      <c r="DK36" s="84" t="str">
        <f>IF(DI$33=2,CHOOSE($A$32,"#",DK6,DK25),"")</f>
        <v/>
      </c>
      <c r="DL36" s="84" t="str">
        <f>CHOOSE($A$32,"#",DL6,DL25)</f>
        <v>#</v>
      </c>
      <c r="DM36" s="84"/>
      <c r="DN36" s="84" t="str">
        <f>IF(DL$33=2,CHOOSE($A$32,"#",DN6,DN25),"")</f>
        <v/>
      </c>
      <c r="DO36" s="84" t="str">
        <f>CHOOSE($A$32,"#",DO6,DO25)</f>
        <v>#</v>
      </c>
      <c r="DP36" s="84"/>
      <c r="DQ36" s="84" t="str">
        <f>IF(DO$33=2,CHOOSE($A$32,"#",DQ6,DQ25),"")</f>
        <v/>
      </c>
      <c r="DR36" s="84" t="str">
        <f>CHOOSE($A$32,"#",DR6,DR25)</f>
        <v>#</v>
      </c>
      <c r="DS36" s="84"/>
      <c r="DT36" s="84" t="str">
        <f>IF(DR$33=2,CHOOSE($A$32,"#",DT6,DT25),"")</f>
        <v/>
      </c>
    </row>
    <row r="37" spans="2:124" x14ac:dyDescent="0.2">
      <c r="B37" s="63">
        <v>3</v>
      </c>
      <c r="C37" s="84">
        <f>CHOOSE($A$32,"#",C7,C26)</f>
        <v>4.4000000000000004</v>
      </c>
      <c r="D37" s="84"/>
      <c r="E37" s="84" t="str">
        <f>IF(C$33=2,CHOOSE($A$32,"#",E7,E26),"")</f>
        <v/>
      </c>
      <c r="F37" s="84">
        <f>CHOOSE($A$32,"#",F7,F26)</f>
        <v>4</v>
      </c>
      <c r="G37" s="84"/>
      <c r="H37" s="84" t="str">
        <f>IF(F$33=2,CHOOSE($A$32,"#",H7,H26),"")</f>
        <v/>
      </c>
      <c r="I37" s="84">
        <f>CHOOSE($A$32,"#",I7,I26)</f>
        <v>1</v>
      </c>
      <c r="J37" s="84"/>
      <c r="K37" s="84" t="str">
        <f>IF(I$33=2,CHOOSE($A$32,"#",K7,K26),"")</f>
        <v/>
      </c>
      <c r="L37" s="84">
        <f>CHOOSE($A$32,"#",L7,L26)</f>
        <v>3</v>
      </c>
      <c r="M37" s="84"/>
      <c r="N37" s="84" t="str">
        <f>IF(L$33=2,CHOOSE($A$32,"#",N7,N26),"")</f>
        <v/>
      </c>
      <c r="O37" s="84">
        <f>CHOOSE($A$32,"#",O7,O26)</f>
        <v>214</v>
      </c>
      <c r="P37" s="84"/>
      <c r="Q37" s="84" t="str">
        <f>IF(O$33=2,CHOOSE($A$32,"#",Q7,Q26),"")</f>
        <v/>
      </c>
      <c r="R37" s="84">
        <f>CHOOSE($A$32,"#",R7,R26)</f>
        <v>122</v>
      </c>
      <c r="S37" s="84"/>
      <c r="T37" s="84" t="str">
        <f>IF(R$33=2,CHOOSE($A$32,"#",T7,T26),"")</f>
        <v/>
      </c>
      <c r="U37" s="84">
        <f>CHOOSE($A$32,"#",U7,U26)</f>
        <v>14</v>
      </c>
      <c r="V37" s="84"/>
      <c r="W37" s="84" t="str">
        <f>IF(U$33=2,CHOOSE($A$32,"#",W7,W26),"")</f>
        <v/>
      </c>
      <c r="X37" s="84">
        <f>CHOOSE($A$32,"#",X7,X26)</f>
        <v>1</v>
      </c>
      <c r="Y37" s="84"/>
      <c r="Z37" s="84" t="str">
        <f>IF(X$33=2,CHOOSE($A$32,"#",Z7,Z26),"")</f>
        <v/>
      </c>
      <c r="AA37" s="84" t="str">
        <f>CHOOSE($A$32,"#",AA7,AA26)</f>
        <v>#</v>
      </c>
      <c r="AB37" s="84"/>
      <c r="AC37" s="84" t="str">
        <f>IF(AA$33=2,CHOOSE($A$32,"#",AC7,AC26),"")</f>
        <v/>
      </c>
      <c r="AD37" s="84" t="str">
        <f>CHOOSE($A$32,"#",AD7,AD26)</f>
        <v>#</v>
      </c>
      <c r="AE37" s="84"/>
      <c r="AF37" s="84" t="str">
        <f>IF(AD$33=2,CHOOSE($A$32,"#",AF7,AF26),"")</f>
        <v/>
      </c>
      <c r="AG37" s="84" t="str">
        <f>CHOOSE($A$32,"#",AG7,AG26)</f>
        <v>#</v>
      </c>
      <c r="AH37" s="84"/>
      <c r="AI37" s="84" t="str">
        <f>IF(AG$33=2,CHOOSE($A$32,"#",AI7,AI26),"")</f>
        <v/>
      </c>
      <c r="AJ37" s="84" t="str">
        <f>CHOOSE($A$32,"#",AJ7,AJ26)</f>
        <v>#</v>
      </c>
      <c r="AK37" s="84"/>
      <c r="AL37" s="84" t="str">
        <f>IF(AJ$33=2,CHOOSE($A$32,"#",AL7,AL26),"")</f>
        <v/>
      </c>
      <c r="AM37" s="84" t="str">
        <f>CHOOSE($A$32,"#",AM7,AM26)</f>
        <v>#</v>
      </c>
      <c r="AN37" s="84"/>
      <c r="AO37" s="84" t="str">
        <f>IF(AM$33=2,CHOOSE($A$32,"#",AO7,AO26),"")</f>
        <v/>
      </c>
      <c r="AP37" s="84" t="str">
        <f>CHOOSE($A$32,"#",AP7,AP26)</f>
        <v>#</v>
      </c>
      <c r="AQ37" s="84"/>
      <c r="AR37" s="84" t="str">
        <f>IF(AP$33=2,CHOOSE($A$32,"#",AR7,AR26),"")</f>
        <v/>
      </c>
      <c r="AS37" s="84" t="str">
        <f>CHOOSE($A$32,"#",AS7,AS26)</f>
        <v>#</v>
      </c>
      <c r="AT37" s="84"/>
      <c r="AU37" s="84" t="str">
        <f>IF(AS$33=2,CHOOSE($A$32,"#",AU7,AU26),"")</f>
        <v/>
      </c>
      <c r="AV37" s="84" t="str">
        <f>CHOOSE($A$32,"#",AV7,AV26)</f>
        <v>#</v>
      </c>
      <c r="AW37" s="84"/>
      <c r="AX37" s="84" t="str">
        <f>IF(AV$33=2,CHOOSE($A$32,"#",AX7,AX26),"")</f>
        <v/>
      </c>
      <c r="AY37" s="84" t="str">
        <f>CHOOSE($A$32,"#",AY7,AY26)</f>
        <v>#</v>
      </c>
      <c r="AZ37" s="84"/>
      <c r="BA37" s="84" t="str">
        <f>IF(AY$33=2,CHOOSE($A$32,"#",BA7,BA26),"")</f>
        <v/>
      </c>
      <c r="BB37" s="84" t="str">
        <f>CHOOSE($A$32,"#",BB7,BB26)</f>
        <v>#</v>
      </c>
      <c r="BC37" s="84"/>
      <c r="BD37" s="84" t="str">
        <f>IF(BB$33=2,CHOOSE($A$32,"#",BD7,BD26),"")</f>
        <v/>
      </c>
      <c r="BE37" s="84" t="str">
        <f>CHOOSE($A$32,"#",BE7,BE26)</f>
        <v>#</v>
      </c>
      <c r="BF37" s="84"/>
      <c r="BG37" s="84" t="str">
        <f>IF(BE$33=2,CHOOSE($A$32,"#",BG7,BG26),"")</f>
        <v/>
      </c>
      <c r="BH37" s="84" t="str">
        <f>CHOOSE($A$32,"#",BH7,BH26)</f>
        <v>#</v>
      </c>
      <c r="BI37" s="84"/>
      <c r="BJ37" s="84" t="str">
        <f>IF(BH$33=2,CHOOSE($A$32,"#",BJ7,BJ26),"")</f>
        <v/>
      </c>
      <c r="BM37" s="84" t="str">
        <f>CHOOSE($A$32,"#",BM7,BM26)</f>
        <v>#</v>
      </c>
      <c r="BN37" s="84"/>
      <c r="BO37" s="84" t="str">
        <f>IF(BM$33=2,CHOOSE($A$32,"#",BO7,BO26),"")</f>
        <v/>
      </c>
      <c r="BP37" s="84" t="str">
        <f>CHOOSE($A$32,"#",BP7,BP26)</f>
        <v>#</v>
      </c>
      <c r="BQ37" s="84"/>
      <c r="BR37" s="84" t="str">
        <f>IF(BP$33=2,CHOOSE($A$32,"#",BR7,BR26),"")</f>
        <v/>
      </c>
      <c r="BS37" s="84" t="str">
        <f>CHOOSE($A$32,"#",BS7,BS26)</f>
        <v>#</v>
      </c>
      <c r="BT37" s="84"/>
      <c r="BU37" s="84" t="str">
        <f>IF(BS$33=2,CHOOSE($A$32,"#",BU7,BU26),"")</f>
        <v/>
      </c>
      <c r="BV37" s="84" t="str">
        <f>CHOOSE($A$32,"#",BV7,BV26)</f>
        <v>#</v>
      </c>
      <c r="BW37" s="84"/>
      <c r="BX37" s="84" t="str">
        <f>IF(BV$33=2,CHOOSE($A$32,"#",BX7,BX26),"")</f>
        <v/>
      </c>
      <c r="BY37" s="84" t="str">
        <f>CHOOSE($A$32,"#",BY7,BY26)</f>
        <v>#</v>
      </c>
      <c r="BZ37" s="84"/>
      <c r="CA37" s="84" t="str">
        <f>IF(BY$33=2,CHOOSE($A$32,"#",CA7,CA26),"")</f>
        <v/>
      </c>
      <c r="CB37" s="84" t="str">
        <f>CHOOSE($A$32,"#",CB7,CB26)</f>
        <v>#</v>
      </c>
      <c r="CC37" s="84"/>
      <c r="CD37" s="84" t="str">
        <f>IF(CB$33=2,CHOOSE($A$32,"#",CD7,CD26),"")</f>
        <v/>
      </c>
      <c r="CE37" s="84" t="str">
        <f>CHOOSE($A$32,"#",CE7,CE26)</f>
        <v>#</v>
      </c>
      <c r="CF37" s="84"/>
      <c r="CG37" s="84" t="str">
        <f>IF(CE$33=2,CHOOSE($A$32,"#",CG7,CG26),"")</f>
        <v/>
      </c>
      <c r="CH37" s="84" t="str">
        <f>CHOOSE($A$32,"#",CH7,CH26)</f>
        <v>#</v>
      </c>
      <c r="CI37" s="84"/>
      <c r="CJ37" s="84" t="str">
        <f>IF(CH$33=2,CHOOSE($A$32,"#",CJ7,CJ26),"")</f>
        <v/>
      </c>
      <c r="CK37" s="84" t="str">
        <f>CHOOSE($A$32,"#",CK7,CK26)</f>
        <v>#</v>
      </c>
      <c r="CL37" s="84"/>
      <c r="CM37" s="84" t="str">
        <f>IF(CK$33=2,CHOOSE($A$32,"#",CM7,CM26),"")</f>
        <v/>
      </c>
      <c r="CN37" s="84" t="str">
        <f>CHOOSE($A$32,"#",CN7,CN26)</f>
        <v>#</v>
      </c>
      <c r="CO37" s="84"/>
      <c r="CP37" s="84" t="str">
        <f>IF(CN$33=2,CHOOSE($A$32,"#",CP7,CP26),"")</f>
        <v/>
      </c>
      <c r="CQ37" s="84" t="str">
        <f>CHOOSE($A$32,"#",CQ7,CQ26)</f>
        <v>#</v>
      </c>
      <c r="CR37" s="84"/>
      <c r="CS37" s="84" t="str">
        <f>IF(CQ$33=2,CHOOSE($A$32,"#",CS7,CS26),"")</f>
        <v/>
      </c>
      <c r="CT37" s="84" t="str">
        <f>CHOOSE($A$32,"#",CT7,CT26)</f>
        <v>#</v>
      </c>
      <c r="CU37" s="84"/>
      <c r="CV37" s="84" t="str">
        <f>IF(CT$33=2,CHOOSE($A$32,"#",CV7,CV26),"")</f>
        <v/>
      </c>
      <c r="CW37" s="84" t="str">
        <f>CHOOSE($A$32,"#",CW7,CW26)</f>
        <v>#</v>
      </c>
      <c r="CX37" s="84"/>
      <c r="CY37" s="84" t="str">
        <f>IF(CW$33=2,CHOOSE($A$32,"#",CY7,CY26),"")</f>
        <v/>
      </c>
      <c r="CZ37" s="84" t="str">
        <f>CHOOSE($A$32,"#",CZ7,CZ26)</f>
        <v>#</v>
      </c>
      <c r="DA37" s="84"/>
      <c r="DB37" s="84" t="str">
        <f>IF(CZ$33=2,CHOOSE($A$32,"#",DB7,DB26),"")</f>
        <v/>
      </c>
      <c r="DC37" s="84" t="str">
        <f>CHOOSE($A$32,"#",DC7,DC26)</f>
        <v>#</v>
      </c>
      <c r="DD37" s="84"/>
      <c r="DE37" s="84" t="str">
        <f>IF(DC$33=2,CHOOSE($A$32,"#",DE7,DE26),"")</f>
        <v/>
      </c>
      <c r="DF37" s="84" t="str">
        <f>CHOOSE($A$32,"#",DF7,DF26)</f>
        <v>#</v>
      </c>
      <c r="DG37" s="84"/>
      <c r="DH37" s="84" t="str">
        <f>IF(DF$33=2,CHOOSE($A$32,"#",DH7,DH26),"")</f>
        <v/>
      </c>
      <c r="DI37" s="84" t="str">
        <f>CHOOSE($A$32,"#",DI7,DI26)</f>
        <v>#</v>
      </c>
      <c r="DJ37" s="84"/>
      <c r="DK37" s="84" t="str">
        <f>IF(DI$33=2,CHOOSE($A$32,"#",DK7,DK26),"")</f>
        <v/>
      </c>
      <c r="DL37" s="84" t="str">
        <f>CHOOSE($A$32,"#",DL7,DL26)</f>
        <v>#</v>
      </c>
      <c r="DM37" s="84"/>
      <c r="DN37" s="84" t="str">
        <f>IF(DL$33=2,CHOOSE($A$32,"#",DN7,DN26),"")</f>
        <v/>
      </c>
      <c r="DO37" s="84" t="str">
        <f>CHOOSE($A$32,"#",DO7,DO26)</f>
        <v>#</v>
      </c>
      <c r="DP37" s="84"/>
      <c r="DQ37" s="84" t="str">
        <f>IF(DO$33=2,CHOOSE($A$32,"#",DQ7,DQ26),"")</f>
        <v/>
      </c>
      <c r="DR37" s="84" t="str">
        <f>CHOOSE($A$32,"#",DR7,DR26)</f>
        <v>#</v>
      </c>
      <c r="DS37" s="84"/>
      <c r="DT37" s="84" t="str">
        <f>IF(DR$33=2,CHOOSE($A$32,"#",DT7,DT26),"")</f>
        <v/>
      </c>
    </row>
    <row r="38" spans="2:124" x14ac:dyDescent="0.2">
      <c r="B38" s="63">
        <v>4</v>
      </c>
      <c r="C38" s="84">
        <f>CHOOSE($A$32,"#",C8,C27)</f>
        <v>3.6</v>
      </c>
      <c r="D38" s="84"/>
      <c r="E38" s="84" t="str">
        <f>IF(C$33=2,CHOOSE($A$32,"#",E8,E27),"")</f>
        <v/>
      </c>
      <c r="F38" s="84">
        <f>CHOOSE($A$32,"#",F8,F27)</f>
        <v>3</v>
      </c>
      <c r="G38" s="84"/>
      <c r="H38" s="84" t="str">
        <f>IF(F$33=2,CHOOSE($A$32,"#",H8,H27),"")</f>
        <v/>
      </c>
      <c r="I38" s="84">
        <f>CHOOSE($A$32,"#",I8,I27)</f>
        <v>1</v>
      </c>
      <c r="J38" s="84"/>
      <c r="K38" s="84" t="str">
        <f>IF(I$33=2,CHOOSE($A$32,"#",K8,K27),"")</f>
        <v/>
      </c>
      <c r="L38" s="84">
        <f>CHOOSE($A$32,"#",L8,L27)</f>
        <v>-20</v>
      </c>
      <c r="M38" s="84"/>
      <c r="N38" s="84" t="str">
        <f>IF(L$33=2,CHOOSE($A$32,"#",N8,N27),"")</f>
        <v/>
      </c>
      <c r="O38" s="84">
        <f>CHOOSE($A$32,"#",O8,O27)</f>
        <v>134</v>
      </c>
      <c r="P38" s="84"/>
      <c r="Q38" s="84" t="str">
        <f>IF(O$33=2,CHOOSE($A$32,"#",Q8,Q27),"")</f>
        <v/>
      </c>
      <c r="R38" s="84">
        <f>CHOOSE($A$32,"#",R8,R27)</f>
        <v>122</v>
      </c>
      <c r="S38" s="84"/>
      <c r="T38" s="84" t="str">
        <f>IF(R$33=2,CHOOSE($A$32,"#",T8,T27),"")</f>
        <v/>
      </c>
      <c r="U38" s="84">
        <f>CHOOSE($A$32,"#",U8,U27)</f>
        <v>1</v>
      </c>
      <c r="V38" s="84"/>
      <c r="W38" s="84" t="str">
        <f>IF(U$33=2,CHOOSE($A$32,"#",W8,W27),"")</f>
        <v/>
      </c>
      <c r="X38" s="84">
        <f>CHOOSE($A$32,"#",X8,X27)</f>
        <v>2</v>
      </c>
      <c r="Y38" s="84"/>
      <c r="Z38" s="84" t="str">
        <f>IF(X$33=2,CHOOSE($A$32,"#",Z8,Z27),"")</f>
        <v/>
      </c>
      <c r="AA38" s="84" t="str">
        <f>CHOOSE($A$32,"#",AA8,AA27)</f>
        <v>#</v>
      </c>
      <c r="AB38" s="84"/>
      <c r="AC38" s="84" t="str">
        <f>IF(AA$33=2,CHOOSE($A$32,"#",AC8,AC27),"")</f>
        <v/>
      </c>
      <c r="AD38" s="84" t="str">
        <f>CHOOSE($A$32,"#",AD8,AD27)</f>
        <v>#</v>
      </c>
      <c r="AE38" s="84"/>
      <c r="AF38" s="84" t="str">
        <f>IF(AD$33=2,CHOOSE($A$32,"#",AF8,AF27),"")</f>
        <v/>
      </c>
      <c r="AG38" s="84" t="str">
        <f>CHOOSE($A$32,"#",AG8,AG27)</f>
        <v>#</v>
      </c>
      <c r="AH38" s="84"/>
      <c r="AI38" s="84" t="str">
        <f>IF(AG$33=2,CHOOSE($A$32,"#",AI8,AI27),"")</f>
        <v/>
      </c>
      <c r="AJ38" s="84" t="str">
        <f>CHOOSE($A$32,"#",AJ8,AJ27)</f>
        <v>#</v>
      </c>
      <c r="AK38" s="84"/>
      <c r="AL38" s="84" t="str">
        <f>IF(AJ$33=2,CHOOSE($A$32,"#",AL8,AL27),"")</f>
        <v/>
      </c>
      <c r="AM38" s="84" t="str">
        <f>CHOOSE($A$32,"#",AM8,AM27)</f>
        <v>#</v>
      </c>
      <c r="AN38" s="84"/>
      <c r="AO38" s="84" t="str">
        <f>IF(AM$33=2,CHOOSE($A$32,"#",AO8,AO27),"")</f>
        <v/>
      </c>
      <c r="AP38" s="84" t="str">
        <f>CHOOSE($A$32,"#",AP8,AP27)</f>
        <v>#</v>
      </c>
      <c r="AQ38" s="84"/>
      <c r="AR38" s="84" t="str">
        <f>IF(AP$33=2,CHOOSE($A$32,"#",AR8,AR27),"")</f>
        <v/>
      </c>
      <c r="AS38" s="84" t="str">
        <f>CHOOSE($A$32,"#",AS8,AS27)</f>
        <v>#</v>
      </c>
      <c r="AT38" s="84"/>
      <c r="AU38" s="84" t="str">
        <f>IF(AS$33=2,CHOOSE($A$32,"#",AU8,AU27),"")</f>
        <v/>
      </c>
      <c r="AV38" s="84" t="str">
        <f>CHOOSE($A$32,"#",AV8,AV27)</f>
        <v>#</v>
      </c>
      <c r="AW38" s="84"/>
      <c r="AX38" s="84" t="str">
        <f>IF(AV$33=2,CHOOSE($A$32,"#",AX8,AX27),"")</f>
        <v/>
      </c>
      <c r="AY38" s="84" t="str">
        <f>CHOOSE($A$32,"#",AY8,AY27)</f>
        <v>#</v>
      </c>
      <c r="AZ38" s="84"/>
      <c r="BA38" s="84" t="str">
        <f>IF(AY$33=2,CHOOSE($A$32,"#",BA8,BA27),"")</f>
        <v/>
      </c>
      <c r="BB38" s="84" t="str">
        <f>CHOOSE($A$32,"#",BB8,BB27)</f>
        <v>#</v>
      </c>
      <c r="BC38" s="84"/>
      <c r="BD38" s="84" t="str">
        <f>IF(BB$33=2,CHOOSE($A$32,"#",BD8,BD27),"")</f>
        <v/>
      </c>
      <c r="BE38" s="84" t="str">
        <f>CHOOSE($A$32,"#",BE8,BE27)</f>
        <v>#</v>
      </c>
      <c r="BF38" s="84"/>
      <c r="BG38" s="84" t="str">
        <f>IF(BE$33=2,CHOOSE($A$32,"#",BG8,BG27),"")</f>
        <v/>
      </c>
      <c r="BH38" s="84" t="str">
        <f>CHOOSE($A$32,"#",BH8,BH27)</f>
        <v>#</v>
      </c>
      <c r="BI38" s="84"/>
      <c r="BJ38" s="84" t="str">
        <f>IF(BH$33=2,CHOOSE($A$32,"#",BJ8,BJ27),"")</f>
        <v/>
      </c>
      <c r="BM38" s="84" t="str">
        <f>CHOOSE($A$32,"#",BM8,BM27)</f>
        <v>#</v>
      </c>
      <c r="BN38" s="84"/>
      <c r="BO38" s="84" t="str">
        <f>IF(BM$33=2,CHOOSE($A$32,"#",BO8,BO27),"")</f>
        <v/>
      </c>
      <c r="BP38" s="84" t="str">
        <f>CHOOSE($A$32,"#",BP8,BP27)</f>
        <v>#</v>
      </c>
      <c r="BQ38" s="84"/>
      <c r="BR38" s="84" t="str">
        <f>IF(BP$33=2,CHOOSE($A$32,"#",BR8,BR27),"")</f>
        <v/>
      </c>
      <c r="BS38" s="84" t="str">
        <f>CHOOSE($A$32,"#",BS8,BS27)</f>
        <v>#</v>
      </c>
      <c r="BT38" s="84"/>
      <c r="BU38" s="84" t="str">
        <f>IF(BS$33=2,CHOOSE($A$32,"#",BU8,BU27),"")</f>
        <v/>
      </c>
      <c r="BV38" s="84" t="str">
        <f>CHOOSE($A$32,"#",BV8,BV27)</f>
        <v>#</v>
      </c>
      <c r="BW38" s="84"/>
      <c r="BX38" s="84" t="str">
        <f>IF(BV$33=2,CHOOSE($A$32,"#",BX8,BX27),"")</f>
        <v/>
      </c>
      <c r="BY38" s="84" t="str">
        <f>CHOOSE($A$32,"#",BY8,BY27)</f>
        <v>#</v>
      </c>
      <c r="BZ38" s="84"/>
      <c r="CA38" s="84" t="str">
        <f>IF(BY$33=2,CHOOSE($A$32,"#",CA8,CA27),"")</f>
        <v/>
      </c>
      <c r="CB38" s="84" t="str">
        <f>CHOOSE($A$32,"#",CB8,CB27)</f>
        <v>#</v>
      </c>
      <c r="CC38" s="84"/>
      <c r="CD38" s="84" t="str">
        <f>IF(CB$33=2,CHOOSE($A$32,"#",CD8,CD27),"")</f>
        <v/>
      </c>
      <c r="CE38" s="84" t="str">
        <f>CHOOSE($A$32,"#",CE8,CE27)</f>
        <v>#</v>
      </c>
      <c r="CF38" s="84"/>
      <c r="CG38" s="84" t="str">
        <f>IF(CE$33=2,CHOOSE($A$32,"#",CG8,CG27),"")</f>
        <v/>
      </c>
      <c r="CH38" s="84" t="str">
        <f>CHOOSE($A$32,"#",CH8,CH27)</f>
        <v>#</v>
      </c>
      <c r="CI38" s="84"/>
      <c r="CJ38" s="84" t="str">
        <f>IF(CH$33=2,CHOOSE($A$32,"#",CJ8,CJ27),"")</f>
        <v/>
      </c>
      <c r="CK38" s="84" t="str">
        <f>CHOOSE($A$32,"#",CK8,CK27)</f>
        <v>#</v>
      </c>
      <c r="CL38" s="84"/>
      <c r="CM38" s="84" t="str">
        <f>IF(CK$33=2,CHOOSE($A$32,"#",CM8,CM27),"")</f>
        <v/>
      </c>
      <c r="CN38" s="84" t="str">
        <f>CHOOSE($A$32,"#",CN8,CN27)</f>
        <v>#</v>
      </c>
      <c r="CO38" s="84"/>
      <c r="CP38" s="84" t="str">
        <f>IF(CN$33=2,CHOOSE($A$32,"#",CP8,CP27),"")</f>
        <v/>
      </c>
      <c r="CQ38" s="84" t="str">
        <f>CHOOSE($A$32,"#",CQ8,CQ27)</f>
        <v>#</v>
      </c>
      <c r="CR38" s="84"/>
      <c r="CS38" s="84" t="str">
        <f>IF(CQ$33=2,CHOOSE($A$32,"#",CS8,CS27),"")</f>
        <v/>
      </c>
      <c r="CT38" s="84" t="str">
        <f>CHOOSE($A$32,"#",CT8,CT27)</f>
        <v>#</v>
      </c>
      <c r="CU38" s="84"/>
      <c r="CV38" s="84" t="str">
        <f>IF(CT$33=2,CHOOSE($A$32,"#",CV8,CV27),"")</f>
        <v/>
      </c>
      <c r="CW38" s="84" t="str">
        <f>CHOOSE($A$32,"#",CW8,CW27)</f>
        <v>#</v>
      </c>
      <c r="CX38" s="84"/>
      <c r="CY38" s="84" t="str">
        <f>IF(CW$33=2,CHOOSE($A$32,"#",CY8,CY27),"")</f>
        <v/>
      </c>
      <c r="CZ38" s="84" t="str">
        <f>CHOOSE($A$32,"#",CZ8,CZ27)</f>
        <v>#</v>
      </c>
      <c r="DA38" s="84"/>
      <c r="DB38" s="84" t="str">
        <f>IF(CZ$33=2,CHOOSE($A$32,"#",DB8,DB27),"")</f>
        <v/>
      </c>
      <c r="DC38" s="84" t="str">
        <f>CHOOSE($A$32,"#",DC8,DC27)</f>
        <v>#</v>
      </c>
      <c r="DD38" s="84"/>
      <c r="DE38" s="84" t="str">
        <f>IF(DC$33=2,CHOOSE($A$32,"#",DE8,DE27),"")</f>
        <v/>
      </c>
      <c r="DF38" s="84" t="str">
        <f>CHOOSE($A$32,"#",DF8,DF27)</f>
        <v>#</v>
      </c>
      <c r="DG38" s="84"/>
      <c r="DH38" s="84" t="str">
        <f>IF(DF$33=2,CHOOSE($A$32,"#",DH8,DH27),"")</f>
        <v/>
      </c>
      <c r="DI38" s="84" t="str">
        <f>CHOOSE($A$32,"#",DI8,DI27)</f>
        <v>#</v>
      </c>
      <c r="DJ38" s="84"/>
      <c r="DK38" s="84" t="str">
        <f>IF(DI$33=2,CHOOSE($A$32,"#",DK8,DK27),"")</f>
        <v/>
      </c>
      <c r="DL38" s="84" t="str">
        <f>CHOOSE($A$32,"#",DL8,DL27)</f>
        <v>#</v>
      </c>
      <c r="DM38" s="84"/>
      <c r="DN38" s="84" t="str">
        <f>IF(DL$33=2,CHOOSE($A$32,"#",DN8,DN27),"")</f>
        <v/>
      </c>
      <c r="DO38" s="84" t="str">
        <f>CHOOSE($A$32,"#",DO8,DO27)</f>
        <v>#</v>
      </c>
      <c r="DP38" s="84"/>
      <c r="DQ38" s="84" t="str">
        <f>IF(DO$33=2,CHOOSE($A$32,"#",DQ8,DQ27),"")</f>
        <v/>
      </c>
      <c r="DR38" s="84" t="str">
        <f>CHOOSE($A$32,"#",DR8,DR27)</f>
        <v>#</v>
      </c>
      <c r="DS38" s="84"/>
      <c r="DT38" s="84" t="str">
        <f>IF(DR$33=2,CHOOSE($A$32,"#",DT8,DT27),"")</f>
        <v/>
      </c>
    </row>
    <row r="39" spans="2:124" x14ac:dyDescent="0.2">
      <c r="B39" s="63">
        <v>5</v>
      </c>
      <c r="C39" s="84">
        <f t="shared" ref="C39:C50" si="0">CHOOSE($A$32,"#",C9,C28)</f>
        <v>15.3</v>
      </c>
      <c r="D39" s="84"/>
      <c r="E39" s="84" t="str">
        <f t="shared" ref="E39:E50" si="1">IF(C$33=2,CHOOSE($A$32,"#",E9,E28),"")</f>
        <v/>
      </c>
      <c r="F39" s="84">
        <f t="shared" ref="F39:F50" si="2">CHOOSE($A$32,"#",F9,F28)</f>
        <v>1</v>
      </c>
      <c r="G39" s="84"/>
      <c r="H39" s="84" t="str">
        <f t="shared" ref="H39:H50" si="3">IF(F$33=2,CHOOSE($A$32,"#",H9,H28),"")</f>
        <v/>
      </c>
      <c r="I39" s="84">
        <f t="shared" ref="I39:I50" si="4">CHOOSE($A$32,"#",I9,I28)</f>
        <v>4</v>
      </c>
      <c r="J39" s="84"/>
      <c r="K39" s="84" t="str">
        <f t="shared" ref="K39:K50" si="5">IF(I$33=2,CHOOSE($A$32,"#",K9,K28),"")</f>
        <v/>
      </c>
      <c r="L39" s="84">
        <f t="shared" ref="L39:L50" si="6">CHOOSE($A$32,"#",L9,L28)</f>
        <v>6.3</v>
      </c>
      <c r="M39" s="84"/>
      <c r="N39" s="84" t="str">
        <f t="shared" ref="N39:N50" si="7">IF(L$33=2,CHOOSE($A$32,"#",N9,N28),"")</f>
        <v/>
      </c>
      <c r="O39" s="84">
        <f t="shared" ref="O39:O50" si="8">CHOOSE($A$32,"#",O9,O28)</f>
        <v>321</v>
      </c>
      <c r="P39" s="84"/>
      <c r="Q39" s="84" t="str">
        <f t="shared" ref="Q39:Q50" si="9">IF(O$33=2,CHOOSE($A$32,"#",Q9,Q28),"")</f>
        <v/>
      </c>
      <c r="R39" s="84">
        <f t="shared" ref="R39:R50" si="10">CHOOSE($A$32,"#",R9,R28)</f>
        <v>-16</v>
      </c>
      <c r="S39" s="84"/>
      <c r="T39" s="84" t="str">
        <f t="shared" ref="T39:T50" si="11">IF(R$33=2,CHOOSE($A$32,"#",T9,T28),"")</f>
        <v/>
      </c>
      <c r="U39" s="84">
        <f t="shared" ref="U39:U50" si="12">CHOOSE($A$32,"#",U9,U28)</f>
        <v>0.8</v>
      </c>
      <c r="V39" s="84"/>
      <c r="W39" s="84" t="str">
        <f t="shared" ref="W39:W50" si="13">IF(U$33=2,CHOOSE($A$32,"#",W9,W28),"")</f>
        <v/>
      </c>
      <c r="X39" s="84">
        <f t="shared" ref="X39:X50" si="14">CHOOSE($A$32,"#",X9,X28)</f>
        <v>4</v>
      </c>
      <c r="Y39" s="84"/>
      <c r="Z39" s="84" t="str">
        <f t="shared" ref="Z39:Z50" si="15">IF(X$33=2,CHOOSE($A$32,"#",Z9,Z28),"")</f>
        <v/>
      </c>
      <c r="AA39" s="84" t="str">
        <f t="shared" ref="AA39:AA50" si="16">CHOOSE($A$32,"#",AA9,AA28)</f>
        <v>#</v>
      </c>
      <c r="AB39" s="84"/>
      <c r="AC39" s="84" t="str">
        <f t="shared" ref="AC39:AC50" si="17">IF(AA$33=2,CHOOSE($A$32,"#",AC9,AC28),"")</f>
        <v/>
      </c>
      <c r="AD39" s="84" t="str">
        <f t="shared" ref="AD39:AD50" si="18">CHOOSE($A$32,"#",AD9,AD28)</f>
        <v>#</v>
      </c>
      <c r="AE39" s="84"/>
      <c r="AF39" s="84" t="str">
        <f t="shared" ref="AF39:AF50" si="19">IF(AD$33=2,CHOOSE($A$32,"#",AF9,AF28),"")</f>
        <v/>
      </c>
      <c r="AG39" s="84" t="str">
        <f t="shared" ref="AG39:AG50" si="20">CHOOSE($A$32,"#",AG9,AG28)</f>
        <v>#</v>
      </c>
      <c r="AH39" s="84"/>
      <c r="AI39" s="84" t="str">
        <f t="shared" ref="AI39:AI50" si="21">IF(AG$33=2,CHOOSE($A$32,"#",AI9,AI28),"")</f>
        <v/>
      </c>
      <c r="AJ39" s="84" t="str">
        <f t="shared" ref="AJ39:AJ50" si="22">CHOOSE($A$32,"#",AJ9,AJ28)</f>
        <v>#</v>
      </c>
      <c r="AK39" s="84"/>
      <c r="AL39" s="84" t="str">
        <f t="shared" ref="AL39:AL50" si="23">IF(AJ$33=2,CHOOSE($A$32,"#",AL9,AL28),"")</f>
        <v/>
      </c>
      <c r="AM39" s="84" t="str">
        <f t="shared" ref="AM39:AM50" si="24">CHOOSE($A$32,"#",AM9,AM28)</f>
        <v>#</v>
      </c>
      <c r="AN39" s="84"/>
      <c r="AO39" s="84" t="str">
        <f t="shared" ref="AO39:AO50" si="25">IF(AM$33=2,CHOOSE($A$32,"#",AO9,AO28),"")</f>
        <v/>
      </c>
      <c r="AP39" s="84" t="str">
        <f t="shared" ref="AP39:AP50" si="26">CHOOSE($A$32,"#",AP9,AP28)</f>
        <v>#</v>
      </c>
      <c r="AQ39" s="84"/>
      <c r="AR39" s="84" t="str">
        <f t="shared" ref="AR39:AR50" si="27">IF(AP$33=2,CHOOSE($A$32,"#",AR9,AR28),"")</f>
        <v/>
      </c>
      <c r="AS39" s="84" t="str">
        <f t="shared" ref="AS39:AS50" si="28">CHOOSE($A$32,"#",AS9,AS28)</f>
        <v>#</v>
      </c>
      <c r="AT39" s="84"/>
      <c r="AU39" s="84" t="str">
        <f t="shared" ref="AU39:AU50" si="29">IF(AS$33=2,CHOOSE($A$32,"#",AU9,AU28),"")</f>
        <v/>
      </c>
      <c r="AV39" s="84" t="str">
        <f t="shared" ref="AV39:AV50" si="30">CHOOSE($A$32,"#",AV9,AV28)</f>
        <v>#</v>
      </c>
      <c r="AW39" s="84"/>
      <c r="AX39" s="84" t="str">
        <f t="shared" ref="AX39:AX50" si="31">IF(AV$33=2,CHOOSE($A$32,"#",AX9,AX28),"")</f>
        <v/>
      </c>
      <c r="AY39" s="84" t="str">
        <f t="shared" ref="AY39:AY50" si="32">CHOOSE($A$32,"#",AY9,AY28)</f>
        <v>#</v>
      </c>
      <c r="AZ39" s="84"/>
      <c r="BA39" s="84" t="str">
        <f t="shared" ref="BA39:BA50" si="33">IF(AY$33=2,CHOOSE($A$32,"#",BA9,BA28),"")</f>
        <v/>
      </c>
      <c r="BB39" s="84" t="str">
        <f t="shared" ref="BB39:BB50" si="34">CHOOSE($A$32,"#",BB9,BB28)</f>
        <v>#</v>
      </c>
      <c r="BC39" s="84"/>
      <c r="BD39" s="84" t="str">
        <f t="shared" ref="BD39:BD50" si="35">IF(BB$33=2,CHOOSE($A$32,"#",BD9,BD28),"")</f>
        <v/>
      </c>
      <c r="BE39" s="84" t="str">
        <f t="shared" ref="BE39:BE50" si="36">CHOOSE($A$32,"#",BE9,BE28)</f>
        <v>#</v>
      </c>
      <c r="BF39" s="84"/>
      <c r="BG39" s="84" t="str">
        <f t="shared" ref="BG39:BG50" si="37">IF(BE$33=2,CHOOSE($A$32,"#",BG9,BG28),"")</f>
        <v/>
      </c>
      <c r="BH39" s="84" t="str">
        <f t="shared" ref="BH39:BH50" si="38">CHOOSE($A$32,"#",BH9,BH28)</f>
        <v>#</v>
      </c>
      <c r="BI39" s="84"/>
      <c r="BJ39" s="84" t="str">
        <f t="shared" ref="BJ39:BJ50" si="39">IF(BH$33=2,CHOOSE($A$32,"#",BJ9,BJ28),"")</f>
        <v/>
      </c>
      <c r="BM39" s="84" t="str">
        <f t="shared" ref="BM39:BM50" si="40">CHOOSE($A$32,"#",BM9,BM28)</f>
        <v>#</v>
      </c>
      <c r="BN39" s="84"/>
      <c r="BO39" s="84" t="str">
        <f t="shared" ref="BO39:BO50" si="41">IF(BM$33=2,CHOOSE($A$32,"#",BO9,BO28),"")</f>
        <v/>
      </c>
      <c r="BP39" s="84" t="str">
        <f t="shared" ref="BP39:BP50" si="42">CHOOSE($A$32,"#",BP9,BP28)</f>
        <v>#</v>
      </c>
      <c r="BQ39" s="84"/>
      <c r="BR39" s="84" t="str">
        <f t="shared" ref="BR39:BR50" si="43">IF(BP$33=2,CHOOSE($A$32,"#",BR9,BR28),"")</f>
        <v/>
      </c>
      <c r="BS39" s="84" t="str">
        <f t="shared" ref="BS39:BS50" si="44">CHOOSE($A$32,"#",BS9,BS28)</f>
        <v>#</v>
      </c>
      <c r="BT39" s="84"/>
      <c r="BU39" s="84" t="str">
        <f t="shared" ref="BU39:BU50" si="45">IF(BS$33=2,CHOOSE($A$32,"#",BU9,BU28),"")</f>
        <v/>
      </c>
      <c r="BV39" s="84" t="str">
        <f t="shared" ref="BV39:BV50" si="46">CHOOSE($A$32,"#",BV9,BV28)</f>
        <v>#</v>
      </c>
      <c r="BW39" s="84"/>
      <c r="BX39" s="84" t="str">
        <f t="shared" ref="BX39:BX50" si="47">IF(BV$33=2,CHOOSE($A$32,"#",BX9,BX28),"")</f>
        <v/>
      </c>
      <c r="BY39" s="84" t="str">
        <f t="shared" ref="BY39:BY50" si="48">CHOOSE($A$32,"#",BY9,BY28)</f>
        <v>#</v>
      </c>
      <c r="BZ39" s="84"/>
      <c r="CA39" s="84" t="str">
        <f t="shared" ref="CA39:CA50" si="49">IF(BY$33=2,CHOOSE($A$32,"#",CA9,CA28),"")</f>
        <v/>
      </c>
      <c r="CB39" s="84" t="str">
        <f t="shared" ref="CB39:CB50" si="50">CHOOSE($A$32,"#",CB9,CB28)</f>
        <v>#</v>
      </c>
      <c r="CC39" s="84"/>
      <c r="CD39" s="84" t="str">
        <f t="shared" ref="CD39:CD50" si="51">IF(CB$33=2,CHOOSE($A$32,"#",CD9,CD28),"")</f>
        <v/>
      </c>
      <c r="CE39" s="84" t="str">
        <f t="shared" ref="CE39:CE50" si="52">CHOOSE($A$32,"#",CE9,CE28)</f>
        <v>#</v>
      </c>
      <c r="CF39" s="84"/>
      <c r="CG39" s="84" t="str">
        <f t="shared" ref="CG39:CG50" si="53">IF(CE$33=2,CHOOSE($A$32,"#",CG9,CG28),"")</f>
        <v/>
      </c>
      <c r="CH39" s="84" t="str">
        <f t="shared" ref="CH39:CH50" si="54">CHOOSE($A$32,"#",CH9,CH28)</f>
        <v>#</v>
      </c>
      <c r="CI39" s="84"/>
      <c r="CJ39" s="84" t="str">
        <f t="shared" ref="CJ39:CJ50" si="55">IF(CH$33=2,CHOOSE($A$32,"#",CJ9,CJ28),"")</f>
        <v/>
      </c>
      <c r="CK39" s="84" t="str">
        <f t="shared" ref="CK39:CK50" si="56">CHOOSE($A$32,"#",CK9,CK28)</f>
        <v>#</v>
      </c>
      <c r="CL39" s="84"/>
      <c r="CM39" s="84" t="str">
        <f t="shared" ref="CM39:CM50" si="57">IF(CK$33=2,CHOOSE($A$32,"#",CM9,CM28),"")</f>
        <v/>
      </c>
      <c r="CN39" s="84" t="str">
        <f t="shared" ref="CN39:CN50" si="58">CHOOSE($A$32,"#",CN9,CN28)</f>
        <v>#</v>
      </c>
      <c r="CO39" s="84"/>
      <c r="CP39" s="84" t="str">
        <f t="shared" ref="CP39:CP50" si="59">IF(CN$33=2,CHOOSE($A$32,"#",CP9,CP28),"")</f>
        <v/>
      </c>
      <c r="CQ39" s="84" t="str">
        <f t="shared" ref="CQ39:CQ50" si="60">CHOOSE($A$32,"#",CQ9,CQ28)</f>
        <v>#</v>
      </c>
      <c r="CR39" s="84"/>
      <c r="CS39" s="84" t="str">
        <f t="shared" ref="CS39:CS50" si="61">IF(CQ$33=2,CHOOSE($A$32,"#",CS9,CS28),"")</f>
        <v/>
      </c>
      <c r="CT39" s="84" t="str">
        <f t="shared" ref="CT39:CT50" si="62">CHOOSE($A$32,"#",CT9,CT28)</f>
        <v>#</v>
      </c>
      <c r="CU39" s="84"/>
      <c r="CV39" s="84" t="str">
        <f t="shared" ref="CV39:CV50" si="63">IF(CT$33=2,CHOOSE($A$32,"#",CV9,CV28),"")</f>
        <v/>
      </c>
      <c r="CW39" s="84" t="str">
        <f t="shared" ref="CW39:CW50" si="64">CHOOSE($A$32,"#",CW9,CW28)</f>
        <v>#</v>
      </c>
      <c r="CX39" s="84"/>
      <c r="CY39" s="84" t="str">
        <f t="shared" ref="CY39:CY50" si="65">IF(CW$33=2,CHOOSE($A$32,"#",CY9,CY28),"")</f>
        <v/>
      </c>
      <c r="CZ39" s="84" t="str">
        <f t="shared" ref="CZ39:CZ50" si="66">CHOOSE($A$32,"#",CZ9,CZ28)</f>
        <v>#</v>
      </c>
      <c r="DA39" s="84"/>
      <c r="DB39" s="84" t="str">
        <f t="shared" ref="DB39:DB50" si="67">IF(CZ$33=2,CHOOSE($A$32,"#",DB9,DB28),"")</f>
        <v/>
      </c>
      <c r="DC39" s="84" t="str">
        <f t="shared" ref="DC39:DC50" si="68">CHOOSE($A$32,"#",DC9,DC28)</f>
        <v>#</v>
      </c>
      <c r="DD39" s="84"/>
      <c r="DE39" s="84" t="str">
        <f t="shared" ref="DE39:DE50" si="69">IF(DC$33=2,CHOOSE($A$32,"#",DE9,DE28),"")</f>
        <v/>
      </c>
      <c r="DF39" s="84" t="str">
        <f t="shared" ref="DF39:DF50" si="70">CHOOSE($A$32,"#",DF9,DF28)</f>
        <v>#</v>
      </c>
      <c r="DG39" s="84"/>
      <c r="DH39" s="84" t="str">
        <f t="shared" ref="DH39:DH50" si="71">IF(DF$33=2,CHOOSE($A$32,"#",DH9,DH28),"")</f>
        <v/>
      </c>
      <c r="DI39" s="84" t="str">
        <f t="shared" ref="DI39:DI50" si="72">CHOOSE($A$32,"#",DI9,DI28)</f>
        <v>#</v>
      </c>
      <c r="DJ39" s="84"/>
      <c r="DK39" s="84" t="str">
        <f t="shared" ref="DK39:DK50" si="73">IF(DI$33=2,CHOOSE($A$32,"#",DK9,DK28),"")</f>
        <v/>
      </c>
      <c r="DL39" s="84" t="str">
        <f t="shared" ref="DL39:DL50" si="74">CHOOSE($A$32,"#",DL9,DL28)</f>
        <v>#</v>
      </c>
      <c r="DM39" s="84"/>
      <c r="DN39" s="84" t="str">
        <f t="shared" ref="DN39:DN50" si="75">IF(DL$33=2,CHOOSE($A$32,"#",DN9,DN28),"")</f>
        <v/>
      </c>
      <c r="DO39" s="84" t="str">
        <f t="shared" ref="DO39:DO50" si="76">CHOOSE($A$32,"#",DO9,DO28)</f>
        <v>#</v>
      </c>
      <c r="DP39" s="84"/>
      <c r="DQ39" s="84" t="str">
        <f t="shared" ref="DQ39:DQ50" si="77">IF(DO$33=2,CHOOSE($A$32,"#",DQ9,DQ28),"")</f>
        <v/>
      </c>
      <c r="DR39" s="84" t="str">
        <f t="shared" ref="DR39:DR50" si="78">CHOOSE($A$32,"#",DR9,DR28)</f>
        <v>#</v>
      </c>
      <c r="DS39" s="84"/>
      <c r="DT39" s="84" t="str">
        <f t="shared" ref="DT39:DT50" si="79">IF(DR$33=2,CHOOSE($A$32,"#",DT9,DT28),"")</f>
        <v/>
      </c>
    </row>
    <row r="40" spans="2:124" ht="11.25" customHeight="1" x14ac:dyDescent="0.2">
      <c r="B40" s="63">
        <v>6</v>
      </c>
      <c r="C40" s="84">
        <f t="shared" si="0"/>
        <v>8.4</v>
      </c>
      <c r="D40" s="84"/>
      <c r="E40" s="84" t="str">
        <f t="shared" si="1"/>
        <v/>
      </c>
      <c r="F40" s="84">
        <f t="shared" si="2"/>
        <v>4</v>
      </c>
      <c r="G40" s="84"/>
      <c r="H40" s="84" t="str">
        <f t="shared" si="3"/>
        <v/>
      </c>
      <c r="I40" s="84">
        <f t="shared" si="4"/>
        <v>3</v>
      </c>
      <c r="J40" s="84"/>
      <c r="K40" s="84" t="str">
        <f t="shared" si="5"/>
        <v/>
      </c>
      <c r="L40" s="84">
        <f t="shared" si="6"/>
        <v>1.2</v>
      </c>
      <c r="M40" s="84"/>
      <c r="N40" s="84" t="str">
        <f t="shared" si="7"/>
        <v/>
      </c>
      <c r="O40" s="84">
        <f t="shared" si="8"/>
        <v>231</v>
      </c>
      <c r="P40" s="84"/>
      <c r="Q40" s="84" t="str">
        <f t="shared" si="9"/>
        <v/>
      </c>
      <c r="R40" s="84">
        <f t="shared" si="10"/>
        <v>-13</v>
      </c>
      <c r="S40" s="84"/>
      <c r="T40" s="84" t="str">
        <f t="shared" si="11"/>
        <v/>
      </c>
      <c r="U40" s="84">
        <f t="shared" si="12"/>
        <v>0.5</v>
      </c>
      <c r="V40" s="84"/>
      <c r="W40" s="84" t="str">
        <f t="shared" si="13"/>
        <v/>
      </c>
      <c r="X40" s="84">
        <f t="shared" si="14"/>
        <v>2</v>
      </c>
      <c r="Y40" s="84"/>
      <c r="Z40" s="84" t="str">
        <f t="shared" si="15"/>
        <v/>
      </c>
      <c r="AA40" s="84" t="str">
        <f t="shared" si="16"/>
        <v>#</v>
      </c>
      <c r="AB40" s="84"/>
      <c r="AC40" s="84" t="str">
        <f t="shared" si="17"/>
        <v/>
      </c>
      <c r="AD40" s="84" t="str">
        <f t="shared" si="18"/>
        <v>#</v>
      </c>
      <c r="AE40" s="84"/>
      <c r="AF40" s="84" t="str">
        <f t="shared" si="19"/>
        <v/>
      </c>
      <c r="AG40" s="84" t="str">
        <f t="shared" si="20"/>
        <v>#</v>
      </c>
      <c r="AH40" s="84"/>
      <c r="AI40" s="84" t="str">
        <f t="shared" si="21"/>
        <v/>
      </c>
      <c r="AJ40" s="84" t="str">
        <f t="shared" si="22"/>
        <v>#</v>
      </c>
      <c r="AK40" s="84"/>
      <c r="AL40" s="84" t="str">
        <f t="shared" si="23"/>
        <v/>
      </c>
      <c r="AM40" s="84" t="str">
        <f t="shared" si="24"/>
        <v>#</v>
      </c>
      <c r="AN40" s="84"/>
      <c r="AO40" s="84" t="str">
        <f t="shared" si="25"/>
        <v/>
      </c>
      <c r="AP40" s="84" t="str">
        <f t="shared" si="26"/>
        <v>#</v>
      </c>
      <c r="AQ40" s="84"/>
      <c r="AR40" s="84" t="str">
        <f t="shared" si="27"/>
        <v/>
      </c>
      <c r="AS40" s="84" t="str">
        <f t="shared" si="28"/>
        <v>#</v>
      </c>
      <c r="AT40" s="84"/>
      <c r="AU40" s="84" t="str">
        <f t="shared" si="29"/>
        <v/>
      </c>
      <c r="AV40" s="84" t="str">
        <f t="shared" si="30"/>
        <v>#</v>
      </c>
      <c r="AW40" s="84"/>
      <c r="AX40" s="84" t="str">
        <f t="shared" si="31"/>
        <v/>
      </c>
      <c r="AY40" s="84" t="str">
        <f t="shared" si="32"/>
        <v>#</v>
      </c>
      <c r="AZ40" s="84"/>
      <c r="BA40" s="84" t="str">
        <f t="shared" si="33"/>
        <v/>
      </c>
      <c r="BB40" s="84" t="str">
        <f t="shared" si="34"/>
        <v>#</v>
      </c>
      <c r="BC40" s="84"/>
      <c r="BD40" s="84" t="str">
        <f t="shared" si="35"/>
        <v/>
      </c>
      <c r="BE40" s="84" t="str">
        <f t="shared" si="36"/>
        <v>#</v>
      </c>
      <c r="BF40" s="84"/>
      <c r="BG40" s="84" t="str">
        <f t="shared" si="37"/>
        <v/>
      </c>
      <c r="BH40" s="84" t="str">
        <f t="shared" si="38"/>
        <v>#</v>
      </c>
      <c r="BI40" s="84"/>
      <c r="BJ40" s="84" t="str">
        <f t="shared" si="39"/>
        <v/>
      </c>
      <c r="BM40" s="84" t="str">
        <f t="shared" si="40"/>
        <v>#</v>
      </c>
      <c r="BN40" s="84"/>
      <c r="BO40" s="84" t="str">
        <f t="shared" si="41"/>
        <v/>
      </c>
      <c r="BP40" s="84" t="str">
        <f t="shared" si="42"/>
        <v>#</v>
      </c>
      <c r="BQ40" s="84"/>
      <c r="BR40" s="84" t="str">
        <f t="shared" si="43"/>
        <v/>
      </c>
      <c r="BS40" s="84" t="str">
        <f t="shared" si="44"/>
        <v>#</v>
      </c>
      <c r="BT40" s="84"/>
      <c r="BU40" s="84" t="str">
        <f t="shared" si="45"/>
        <v/>
      </c>
      <c r="BV40" s="84" t="str">
        <f t="shared" si="46"/>
        <v>#</v>
      </c>
      <c r="BW40" s="84"/>
      <c r="BX40" s="84" t="str">
        <f t="shared" si="47"/>
        <v/>
      </c>
      <c r="BY40" s="84" t="str">
        <f t="shared" si="48"/>
        <v>#</v>
      </c>
      <c r="BZ40" s="84"/>
      <c r="CA40" s="84" t="str">
        <f t="shared" si="49"/>
        <v/>
      </c>
      <c r="CB40" s="84" t="str">
        <f t="shared" si="50"/>
        <v>#</v>
      </c>
      <c r="CC40" s="84"/>
      <c r="CD40" s="84" t="str">
        <f t="shared" si="51"/>
        <v/>
      </c>
      <c r="CE40" s="84" t="str">
        <f t="shared" si="52"/>
        <v>#</v>
      </c>
      <c r="CF40" s="84"/>
      <c r="CG40" s="84" t="str">
        <f t="shared" si="53"/>
        <v/>
      </c>
      <c r="CH40" s="84" t="str">
        <f t="shared" si="54"/>
        <v>#</v>
      </c>
      <c r="CI40" s="84"/>
      <c r="CJ40" s="84" t="str">
        <f t="shared" si="55"/>
        <v/>
      </c>
      <c r="CK40" s="84" t="str">
        <f t="shared" si="56"/>
        <v>#</v>
      </c>
      <c r="CL40" s="84"/>
      <c r="CM40" s="84" t="str">
        <f t="shared" si="57"/>
        <v/>
      </c>
      <c r="CN40" s="84" t="str">
        <f t="shared" si="58"/>
        <v>#</v>
      </c>
      <c r="CO40" s="84"/>
      <c r="CP40" s="84" t="str">
        <f t="shared" si="59"/>
        <v/>
      </c>
      <c r="CQ40" s="84" t="str">
        <f t="shared" si="60"/>
        <v>#</v>
      </c>
      <c r="CR40" s="84"/>
      <c r="CS40" s="84" t="str">
        <f t="shared" si="61"/>
        <v/>
      </c>
      <c r="CT40" s="84" t="str">
        <f t="shared" si="62"/>
        <v>#</v>
      </c>
      <c r="CU40" s="84"/>
      <c r="CV40" s="84" t="str">
        <f t="shared" si="63"/>
        <v/>
      </c>
      <c r="CW40" s="84" t="str">
        <f t="shared" si="64"/>
        <v>#</v>
      </c>
      <c r="CX40" s="84"/>
      <c r="CY40" s="84" t="str">
        <f t="shared" si="65"/>
        <v/>
      </c>
      <c r="CZ40" s="84" t="str">
        <f t="shared" si="66"/>
        <v>#</v>
      </c>
      <c r="DA40" s="84"/>
      <c r="DB40" s="84" t="str">
        <f t="shared" si="67"/>
        <v/>
      </c>
      <c r="DC40" s="84" t="str">
        <f t="shared" si="68"/>
        <v>#</v>
      </c>
      <c r="DD40" s="84"/>
      <c r="DE40" s="84" t="str">
        <f t="shared" si="69"/>
        <v/>
      </c>
      <c r="DF40" s="84" t="str">
        <f t="shared" si="70"/>
        <v>#</v>
      </c>
      <c r="DG40" s="84"/>
      <c r="DH40" s="84" t="str">
        <f t="shared" si="71"/>
        <v/>
      </c>
      <c r="DI40" s="84" t="str">
        <f t="shared" si="72"/>
        <v>#</v>
      </c>
      <c r="DJ40" s="84"/>
      <c r="DK40" s="84" t="str">
        <f t="shared" si="73"/>
        <v/>
      </c>
      <c r="DL40" s="84" t="str">
        <f t="shared" si="74"/>
        <v>#</v>
      </c>
      <c r="DM40" s="84"/>
      <c r="DN40" s="84" t="str">
        <f t="shared" si="75"/>
        <v/>
      </c>
      <c r="DO40" s="84" t="str">
        <f t="shared" si="76"/>
        <v>#</v>
      </c>
      <c r="DP40" s="84"/>
      <c r="DQ40" s="84" t="str">
        <f t="shared" si="77"/>
        <v/>
      </c>
      <c r="DR40" s="84" t="str">
        <f t="shared" si="78"/>
        <v>#</v>
      </c>
      <c r="DS40" s="84"/>
      <c r="DT40" s="84" t="str">
        <f t="shared" si="79"/>
        <v/>
      </c>
    </row>
    <row r="41" spans="2:124" ht="11.25" customHeight="1" x14ac:dyDescent="0.2">
      <c r="B41" s="63">
        <v>7</v>
      </c>
      <c r="C41" s="84">
        <f t="shared" si="0"/>
        <v>49.8</v>
      </c>
      <c r="D41" s="84"/>
      <c r="E41" s="84" t="str">
        <f t="shared" si="1"/>
        <v/>
      </c>
      <c r="F41" s="84">
        <f t="shared" si="2"/>
        <v>3</v>
      </c>
      <c r="G41" s="84"/>
      <c r="H41" s="84" t="str">
        <f t="shared" si="3"/>
        <v/>
      </c>
      <c r="I41" s="84">
        <f t="shared" si="4"/>
        <v>2</v>
      </c>
      <c r="J41" s="84"/>
      <c r="K41" s="84" t="str">
        <f t="shared" si="5"/>
        <v/>
      </c>
      <c r="L41" s="84">
        <f t="shared" si="6"/>
        <v>15.75</v>
      </c>
      <c r="M41" s="84"/>
      <c r="N41" s="84" t="str">
        <f t="shared" si="7"/>
        <v/>
      </c>
      <c r="O41" s="84">
        <f t="shared" si="8"/>
        <v>124</v>
      </c>
      <c r="P41" s="84"/>
      <c r="Q41" s="84" t="str">
        <f t="shared" si="9"/>
        <v/>
      </c>
      <c r="R41" s="84">
        <f t="shared" si="10"/>
        <v>20</v>
      </c>
      <c r="S41" s="84"/>
      <c r="T41" s="84" t="str">
        <f t="shared" si="11"/>
        <v/>
      </c>
      <c r="U41" s="84">
        <f t="shared" si="12"/>
        <v>1.5</v>
      </c>
      <c r="V41" s="84"/>
      <c r="W41" s="84" t="str">
        <f t="shared" si="13"/>
        <v/>
      </c>
      <c r="X41" s="84">
        <f t="shared" si="14"/>
        <v>1</v>
      </c>
      <c r="Y41" s="84"/>
      <c r="Z41" s="84" t="str">
        <f t="shared" si="15"/>
        <v/>
      </c>
      <c r="AA41" s="84" t="str">
        <f t="shared" si="16"/>
        <v>#</v>
      </c>
      <c r="AB41" s="84"/>
      <c r="AC41" s="84" t="str">
        <f t="shared" si="17"/>
        <v/>
      </c>
      <c r="AD41" s="84" t="str">
        <f t="shared" si="18"/>
        <v>#</v>
      </c>
      <c r="AE41" s="84"/>
      <c r="AF41" s="84" t="str">
        <f t="shared" si="19"/>
        <v/>
      </c>
      <c r="AG41" s="84" t="str">
        <f t="shared" si="20"/>
        <v>#</v>
      </c>
      <c r="AH41" s="84"/>
      <c r="AI41" s="84" t="str">
        <f t="shared" si="21"/>
        <v/>
      </c>
      <c r="AJ41" s="84" t="str">
        <f t="shared" si="22"/>
        <v>#</v>
      </c>
      <c r="AK41" s="84"/>
      <c r="AL41" s="84" t="str">
        <f t="shared" si="23"/>
        <v/>
      </c>
      <c r="AM41" s="84" t="str">
        <f t="shared" si="24"/>
        <v>#</v>
      </c>
      <c r="AN41" s="84"/>
      <c r="AO41" s="84" t="str">
        <f t="shared" si="25"/>
        <v/>
      </c>
      <c r="AP41" s="84" t="str">
        <f t="shared" si="26"/>
        <v>#</v>
      </c>
      <c r="AQ41" s="84"/>
      <c r="AR41" s="84" t="str">
        <f t="shared" si="27"/>
        <v/>
      </c>
      <c r="AS41" s="84" t="str">
        <f t="shared" si="28"/>
        <v>#</v>
      </c>
      <c r="AT41" s="84"/>
      <c r="AU41" s="84" t="str">
        <f t="shared" si="29"/>
        <v/>
      </c>
      <c r="AV41" s="84" t="str">
        <f t="shared" si="30"/>
        <v>#</v>
      </c>
      <c r="AW41" s="84"/>
      <c r="AX41" s="84" t="str">
        <f t="shared" si="31"/>
        <v/>
      </c>
      <c r="AY41" s="84" t="str">
        <f t="shared" si="32"/>
        <v>#</v>
      </c>
      <c r="AZ41" s="84"/>
      <c r="BA41" s="84" t="str">
        <f t="shared" si="33"/>
        <v/>
      </c>
      <c r="BB41" s="84" t="str">
        <f t="shared" si="34"/>
        <v>#</v>
      </c>
      <c r="BC41" s="84"/>
      <c r="BD41" s="84" t="str">
        <f t="shared" si="35"/>
        <v/>
      </c>
      <c r="BE41" s="84" t="str">
        <f t="shared" si="36"/>
        <v>#</v>
      </c>
      <c r="BF41" s="84"/>
      <c r="BG41" s="84" t="str">
        <f t="shared" si="37"/>
        <v/>
      </c>
      <c r="BH41" s="84" t="str">
        <f t="shared" si="38"/>
        <v>#</v>
      </c>
      <c r="BI41" s="84"/>
      <c r="BJ41" s="84" t="str">
        <f t="shared" si="39"/>
        <v/>
      </c>
      <c r="BM41" s="84" t="str">
        <f t="shared" si="40"/>
        <v>#</v>
      </c>
      <c r="BN41" s="84"/>
      <c r="BO41" s="84" t="str">
        <f t="shared" si="41"/>
        <v/>
      </c>
      <c r="BP41" s="84" t="str">
        <f t="shared" si="42"/>
        <v>#</v>
      </c>
      <c r="BQ41" s="84"/>
      <c r="BR41" s="84" t="str">
        <f t="shared" si="43"/>
        <v/>
      </c>
      <c r="BS41" s="84" t="str">
        <f t="shared" si="44"/>
        <v>#</v>
      </c>
      <c r="BT41" s="84"/>
      <c r="BU41" s="84" t="str">
        <f t="shared" si="45"/>
        <v/>
      </c>
      <c r="BV41" s="84" t="str">
        <f t="shared" si="46"/>
        <v>#</v>
      </c>
      <c r="BW41" s="84"/>
      <c r="BX41" s="84" t="str">
        <f t="shared" si="47"/>
        <v/>
      </c>
      <c r="BY41" s="84" t="str">
        <f t="shared" si="48"/>
        <v>#</v>
      </c>
      <c r="BZ41" s="84"/>
      <c r="CA41" s="84" t="str">
        <f t="shared" si="49"/>
        <v/>
      </c>
      <c r="CB41" s="84" t="str">
        <f t="shared" si="50"/>
        <v>#</v>
      </c>
      <c r="CC41" s="84"/>
      <c r="CD41" s="84" t="str">
        <f t="shared" si="51"/>
        <v/>
      </c>
      <c r="CE41" s="84" t="str">
        <f t="shared" si="52"/>
        <v>#</v>
      </c>
      <c r="CF41" s="84"/>
      <c r="CG41" s="84" t="str">
        <f t="shared" si="53"/>
        <v/>
      </c>
      <c r="CH41" s="84" t="str">
        <f t="shared" si="54"/>
        <v>#</v>
      </c>
      <c r="CI41" s="84"/>
      <c r="CJ41" s="84" t="str">
        <f t="shared" si="55"/>
        <v/>
      </c>
      <c r="CK41" s="84" t="str">
        <f t="shared" si="56"/>
        <v>#</v>
      </c>
      <c r="CL41" s="84"/>
      <c r="CM41" s="84" t="str">
        <f t="shared" si="57"/>
        <v/>
      </c>
      <c r="CN41" s="84" t="str">
        <f t="shared" si="58"/>
        <v>#</v>
      </c>
      <c r="CO41" s="84"/>
      <c r="CP41" s="84" t="str">
        <f t="shared" si="59"/>
        <v/>
      </c>
      <c r="CQ41" s="84" t="str">
        <f t="shared" si="60"/>
        <v>#</v>
      </c>
      <c r="CR41" s="84"/>
      <c r="CS41" s="84" t="str">
        <f t="shared" si="61"/>
        <v/>
      </c>
      <c r="CT41" s="84" t="str">
        <f t="shared" si="62"/>
        <v>#</v>
      </c>
      <c r="CU41" s="84"/>
      <c r="CV41" s="84" t="str">
        <f t="shared" si="63"/>
        <v/>
      </c>
      <c r="CW41" s="84" t="str">
        <f t="shared" si="64"/>
        <v>#</v>
      </c>
      <c r="CX41" s="84"/>
      <c r="CY41" s="84" t="str">
        <f t="shared" si="65"/>
        <v/>
      </c>
      <c r="CZ41" s="84" t="str">
        <f t="shared" si="66"/>
        <v>#</v>
      </c>
      <c r="DA41" s="84"/>
      <c r="DB41" s="84" t="str">
        <f t="shared" si="67"/>
        <v/>
      </c>
      <c r="DC41" s="84" t="str">
        <f t="shared" si="68"/>
        <v>#</v>
      </c>
      <c r="DD41" s="84"/>
      <c r="DE41" s="84" t="str">
        <f t="shared" si="69"/>
        <v/>
      </c>
      <c r="DF41" s="84" t="str">
        <f t="shared" si="70"/>
        <v>#</v>
      </c>
      <c r="DG41" s="84"/>
      <c r="DH41" s="84" t="str">
        <f t="shared" si="71"/>
        <v/>
      </c>
      <c r="DI41" s="84" t="str">
        <f t="shared" si="72"/>
        <v>#</v>
      </c>
      <c r="DJ41" s="84"/>
      <c r="DK41" s="84" t="str">
        <f t="shared" si="73"/>
        <v/>
      </c>
      <c r="DL41" s="84" t="str">
        <f t="shared" si="74"/>
        <v>#</v>
      </c>
      <c r="DM41" s="84"/>
      <c r="DN41" s="84" t="str">
        <f t="shared" si="75"/>
        <v/>
      </c>
      <c r="DO41" s="84" t="str">
        <f t="shared" si="76"/>
        <v>#</v>
      </c>
      <c r="DP41" s="84"/>
      <c r="DQ41" s="84" t="str">
        <f t="shared" si="77"/>
        <v/>
      </c>
      <c r="DR41" s="84" t="str">
        <f t="shared" si="78"/>
        <v>#</v>
      </c>
      <c r="DS41" s="84"/>
      <c r="DT41" s="84" t="str">
        <f t="shared" si="79"/>
        <v/>
      </c>
    </row>
    <row r="42" spans="2:124" ht="11.25" customHeight="1" x14ac:dyDescent="0.2">
      <c r="B42" s="63">
        <v>8</v>
      </c>
      <c r="C42" s="84">
        <f t="shared" si="0"/>
        <v>15.3</v>
      </c>
      <c r="D42" s="84"/>
      <c r="E42" s="84" t="str">
        <f t="shared" si="1"/>
        <v/>
      </c>
      <c r="F42" s="84">
        <f t="shared" si="2"/>
        <v>4</v>
      </c>
      <c r="G42" s="84"/>
      <c r="H42" s="84" t="str">
        <f t="shared" si="3"/>
        <v/>
      </c>
      <c r="I42" s="84">
        <f t="shared" si="4"/>
        <v>2</v>
      </c>
      <c r="J42" s="84"/>
      <c r="K42" s="84" t="str">
        <f t="shared" si="5"/>
        <v/>
      </c>
      <c r="L42" s="84">
        <f t="shared" si="6"/>
        <v>6.3</v>
      </c>
      <c r="M42" s="84"/>
      <c r="N42" s="84" t="str">
        <f t="shared" si="7"/>
        <v/>
      </c>
      <c r="O42" s="84">
        <f t="shared" si="8"/>
        <v>231</v>
      </c>
      <c r="P42" s="84"/>
      <c r="Q42" s="84" t="str">
        <f t="shared" si="9"/>
        <v/>
      </c>
      <c r="R42" s="84">
        <f t="shared" si="10"/>
        <v>20</v>
      </c>
      <c r="S42" s="84"/>
      <c r="T42" s="84" t="str">
        <f t="shared" si="11"/>
        <v/>
      </c>
      <c r="U42" s="84">
        <f t="shared" si="12"/>
        <v>0.8</v>
      </c>
      <c r="V42" s="84"/>
      <c r="W42" s="84" t="str">
        <f t="shared" si="13"/>
        <v/>
      </c>
      <c r="X42" s="84">
        <f t="shared" si="14"/>
        <v>2</v>
      </c>
      <c r="Y42" s="84"/>
      <c r="Z42" s="84" t="str">
        <f t="shared" si="15"/>
        <v/>
      </c>
      <c r="AA42" s="84" t="str">
        <f t="shared" si="16"/>
        <v>#</v>
      </c>
      <c r="AB42" s="84"/>
      <c r="AC42" s="84" t="str">
        <f t="shared" si="17"/>
        <v/>
      </c>
      <c r="AD42" s="84" t="str">
        <f t="shared" si="18"/>
        <v>#</v>
      </c>
      <c r="AE42" s="84"/>
      <c r="AF42" s="84" t="str">
        <f t="shared" si="19"/>
        <v/>
      </c>
      <c r="AG42" s="84" t="str">
        <f t="shared" si="20"/>
        <v>#</v>
      </c>
      <c r="AH42" s="84"/>
      <c r="AI42" s="84" t="str">
        <f t="shared" si="21"/>
        <v/>
      </c>
      <c r="AJ42" s="84" t="str">
        <f t="shared" si="22"/>
        <v>#</v>
      </c>
      <c r="AK42" s="84"/>
      <c r="AL42" s="84" t="str">
        <f t="shared" si="23"/>
        <v/>
      </c>
      <c r="AM42" s="84" t="str">
        <f t="shared" si="24"/>
        <v>#</v>
      </c>
      <c r="AN42" s="84"/>
      <c r="AO42" s="84" t="str">
        <f t="shared" si="25"/>
        <v/>
      </c>
      <c r="AP42" s="84" t="str">
        <f t="shared" si="26"/>
        <v>#</v>
      </c>
      <c r="AQ42" s="84"/>
      <c r="AR42" s="84" t="str">
        <f t="shared" si="27"/>
        <v/>
      </c>
      <c r="AS42" s="84" t="str">
        <f t="shared" si="28"/>
        <v>#</v>
      </c>
      <c r="AT42" s="84"/>
      <c r="AU42" s="84" t="str">
        <f t="shared" si="29"/>
        <v/>
      </c>
      <c r="AV42" s="84" t="str">
        <f t="shared" si="30"/>
        <v>#</v>
      </c>
      <c r="AW42" s="84"/>
      <c r="AX42" s="84" t="str">
        <f t="shared" si="31"/>
        <v/>
      </c>
      <c r="AY42" s="84" t="str">
        <f t="shared" si="32"/>
        <v>#</v>
      </c>
      <c r="AZ42" s="84"/>
      <c r="BA42" s="84" t="str">
        <f t="shared" si="33"/>
        <v/>
      </c>
      <c r="BB42" s="84" t="str">
        <f t="shared" si="34"/>
        <v>#</v>
      </c>
      <c r="BC42" s="84"/>
      <c r="BD42" s="84" t="str">
        <f t="shared" si="35"/>
        <v/>
      </c>
      <c r="BE42" s="84" t="str">
        <f t="shared" si="36"/>
        <v>#</v>
      </c>
      <c r="BF42" s="84"/>
      <c r="BG42" s="84" t="str">
        <f t="shared" si="37"/>
        <v/>
      </c>
      <c r="BH42" s="84" t="str">
        <f t="shared" si="38"/>
        <v>#</v>
      </c>
      <c r="BI42" s="84"/>
      <c r="BJ42" s="84" t="str">
        <f t="shared" si="39"/>
        <v/>
      </c>
      <c r="BM42" s="84" t="str">
        <f t="shared" si="40"/>
        <v>#</v>
      </c>
      <c r="BN42" s="84"/>
      <c r="BO42" s="84" t="str">
        <f t="shared" si="41"/>
        <v/>
      </c>
      <c r="BP42" s="84" t="str">
        <f t="shared" si="42"/>
        <v>#</v>
      </c>
      <c r="BQ42" s="84"/>
      <c r="BR42" s="84" t="str">
        <f t="shared" si="43"/>
        <v/>
      </c>
      <c r="BS42" s="84" t="str">
        <f t="shared" si="44"/>
        <v>#</v>
      </c>
      <c r="BT42" s="84"/>
      <c r="BU42" s="84" t="str">
        <f t="shared" si="45"/>
        <v/>
      </c>
      <c r="BV42" s="84" t="str">
        <f t="shared" si="46"/>
        <v>#</v>
      </c>
      <c r="BW42" s="84"/>
      <c r="BX42" s="84" t="str">
        <f t="shared" si="47"/>
        <v/>
      </c>
      <c r="BY42" s="84" t="str">
        <f t="shared" si="48"/>
        <v>#</v>
      </c>
      <c r="BZ42" s="84"/>
      <c r="CA42" s="84" t="str">
        <f t="shared" si="49"/>
        <v/>
      </c>
      <c r="CB42" s="84" t="str">
        <f t="shared" si="50"/>
        <v>#</v>
      </c>
      <c r="CC42" s="84"/>
      <c r="CD42" s="84" t="str">
        <f t="shared" si="51"/>
        <v/>
      </c>
      <c r="CE42" s="84" t="str">
        <f t="shared" si="52"/>
        <v>#</v>
      </c>
      <c r="CF42" s="84"/>
      <c r="CG42" s="84" t="str">
        <f t="shared" si="53"/>
        <v/>
      </c>
      <c r="CH42" s="84" t="str">
        <f t="shared" si="54"/>
        <v>#</v>
      </c>
      <c r="CI42" s="84"/>
      <c r="CJ42" s="84" t="str">
        <f t="shared" si="55"/>
        <v/>
      </c>
      <c r="CK42" s="84" t="str">
        <f t="shared" si="56"/>
        <v>#</v>
      </c>
      <c r="CL42" s="84"/>
      <c r="CM42" s="84" t="str">
        <f t="shared" si="57"/>
        <v/>
      </c>
      <c r="CN42" s="84" t="str">
        <f t="shared" si="58"/>
        <v>#</v>
      </c>
      <c r="CO42" s="84"/>
      <c r="CP42" s="84" t="str">
        <f t="shared" si="59"/>
        <v/>
      </c>
      <c r="CQ42" s="84" t="str">
        <f t="shared" si="60"/>
        <v>#</v>
      </c>
      <c r="CR42" s="84"/>
      <c r="CS42" s="84" t="str">
        <f t="shared" si="61"/>
        <v/>
      </c>
      <c r="CT42" s="84" t="str">
        <f t="shared" si="62"/>
        <v>#</v>
      </c>
      <c r="CU42" s="84"/>
      <c r="CV42" s="84" t="str">
        <f t="shared" si="63"/>
        <v/>
      </c>
      <c r="CW42" s="84" t="str">
        <f t="shared" si="64"/>
        <v>#</v>
      </c>
      <c r="CX42" s="84"/>
      <c r="CY42" s="84" t="str">
        <f t="shared" si="65"/>
        <v/>
      </c>
      <c r="CZ42" s="84" t="str">
        <f t="shared" si="66"/>
        <v>#</v>
      </c>
      <c r="DA42" s="84"/>
      <c r="DB42" s="84" t="str">
        <f t="shared" si="67"/>
        <v/>
      </c>
      <c r="DC42" s="84" t="str">
        <f t="shared" si="68"/>
        <v>#</v>
      </c>
      <c r="DD42" s="84"/>
      <c r="DE42" s="84" t="str">
        <f t="shared" si="69"/>
        <v/>
      </c>
      <c r="DF42" s="84" t="str">
        <f t="shared" si="70"/>
        <v>#</v>
      </c>
      <c r="DG42" s="84"/>
      <c r="DH42" s="84" t="str">
        <f t="shared" si="71"/>
        <v/>
      </c>
      <c r="DI42" s="84" t="str">
        <f t="shared" si="72"/>
        <v>#</v>
      </c>
      <c r="DJ42" s="84"/>
      <c r="DK42" s="84" t="str">
        <f t="shared" si="73"/>
        <v/>
      </c>
      <c r="DL42" s="84" t="str">
        <f t="shared" si="74"/>
        <v>#</v>
      </c>
      <c r="DM42" s="84"/>
      <c r="DN42" s="84" t="str">
        <f t="shared" si="75"/>
        <v/>
      </c>
      <c r="DO42" s="84" t="str">
        <f t="shared" si="76"/>
        <v>#</v>
      </c>
      <c r="DP42" s="84"/>
      <c r="DQ42" s="84" t="str">
        <f t="shared" si="77"/>
        <v/>
      </c>
      <c r="DR42" s="84" t="str">
        <f t="shared" si="78"/>
        <v>#</v>
      </c>
      <c r="DS42" s="84"/>
      <c r="DT42" s="84" t="str">
        <f t="shared" si="79"/>
        <v/>
      </c>
    </row>
    <row r="43" spans="2:124" ht="11.25" customHeight="1" x14ac:dyDescent="0.2">
      <c r="B43" s="63">
        <v>9</v>
      </c>
      <c r="C43" s="84" t="str">
        <f t="shared" si="0"/>
        <v>#</v>
      </c>
      <c r="D43" s="84"/>
      <c r="E43" s="84" t="str">
        <f t="shared" si="1"/>
        <v/>
      </c>
      <c r="F43" s="84" t="str">
        <f t="shared" si="2"/>
        <v>#</v>
      </c>
      <c r="G43" s="84"/>
      <c r="H43" s="84" t="str">
        <f t="shared" si="3"/>
        <v/>
      </c>
      <c r="I43" s="84" t="str">
        <f t="shared" si="4"/>
        <v>#</v>
      </c>
      <c r="J43" s="84"/>
      <c r="K43" s="84" t="str">
        <f t="shared" si="5"/>
        <v/>
      </c>
      <c r="L43" s="84" t="str">
        <f t="shared" si="6"/>
        <v>#</v>
      </c>
      <c r="M43" s="84"/>
      <c r="N43" s="84" t="str">
        <f t="shared" si="7"/>
        <v/>
      </c>
      <c r="O43" s="84" t="str">
        <f t="shared" si="8"/>
        <v>#</v>
      </c>
      <c r="P43" s="84"/>
      <c r="Q43" s="84" t="str">
        <f t="shared" si="9"/>
        <v/>
      </c>
      <c r="R43" s="84" t="str">
        <f t="shared" si="10"/>
        <v>#</v>
      </c>
      <c r="S43" s="84"/>
      <c r="T43" s="84" t="str">
        <f t="shared" si="11"/>
        <v/>
      </c>
      <c r="U43" s="84" t="str">
        <f t="shared" si="12"/>
        <v>#</v>
      </c>
      <c r="V43" s="84"/>
      <c r="W43" s="84" t="str">
        <f t="shared" si="13"/>
        <v/>
      </c>
      <c r="X43" s="84" t="str">
        <f t="shared" si="14"/>
        <v>#</v>
      </c>
      <c r="Y43" s="84"/>
      <c r="Z43" s="84" t="str">
        <f t="shared" si="15"/>
        <v/>
      </c>
      <c r="AA43" s="84" t="str">
        <f t="shared" si="16"/>
        <v>#</v>
      </c>
      <c r="AB43" s="84"/>
      <c r="AC43" s="84" t="str">
        <f t="shared" si="17"/>
        <v/>
      </c>
      <c r="AD43" s="84" t="str">
        <f t="shared" si="18"/>
        <v>#</v>
      </c>
      <c r="AE43" s="84"/>
      <c r="AF43" s="84" t="str">
        <f t="shared" si="19"/>
        <v/>
      </c>
      <c r="AG43" s="84" t="str">
        <f t="shared" si="20"/>
        <v>#</v>
      </c>
      <c r="AH43" s="84"/>
      <c r="AI43" s="84" t="str">
        <f t="shared" si="21"/>
        <v/>
      </c>
      <c r="AJ43" s="84" t="str">
        <f t="shared" si="22"/>
        <v>#</v>
      </c>
      <c r="AK43" s="84"/>
      <c r="AL43" s="84" t="str">
        <f t="shared" si="23"/>
        <v/>
      </c>
      <c r="AM43" s="84" t="str">
        <f t="shared" si="24"/>
        <v>#</v>
      </c>
      <c r="AN43" s="84"/>
      <c r="AO43" s="84" t="str">
        <f t="shared" si="25"/>
        <v/>
      </c>
      <c r="AP43" s="84" t="str">
        <f t="shared" si="26"/>
        <v>#</v>
      </c>
      <c r="AQ43" s="84"/>
      <c r="AR43" s="84" t="str">
        <f t="shared" si="27"/>
        <v/>
      </c>
      <c r="AS43" s="84" t="str">
        <f t="shared" si="28"/>
        <v>#</v>
      </c>
      <c r="AT43" s="84"/>
      <c r="AU43" s="84" t="str">
        <f t="shared" si="29"/>
        <v/>
      </c>
      <c r="AV43" s="84" t="str">
        <f t="shared" si="30"/>
        <v>#</v>
      </c>
      <c r="AW43" s="84"/>
      <c r="AX43" s="84" t="str">
        <f t="shared" si="31"/>
        <v/>
      </c>
      <c r="AY43" s="84" t="str">
        <f t="shared" si="32"/>
        <v>#</v>
      </c>
      <c r="AZ43" s="84"/>
      <c r="BA43" s="84" t="str">
        <f t="shared" si="33"/>
        <v/>
      </c>
      <c r="BB43" s="84" t="str">
        <f t="shared" si="34"/>
        <v>#</v>
      </c>
      <c r="BC43" s="84"/>
      <c r="BD43" s="84" t="str">
        <f t="shared" si="35"/>
        <v/>
      </c>
      <c r="BE43" s="84" t="str">
        <f t="shared" si="36"/>
        <v>#</v>
      </c>
      <c r="BF43" s="84"/>
      <c r="BG43" s="84" t="str">
        <f t="shared" si="37"/>
        <v/>
      </c>
      <c r="BH43" s="84" t="str">
        <f t="shared" si="38"/>
        <v>#</v>
      </c>
      <c r="BI43" s="84"/>
      <c r="BJ43" s="84" t="str">
        <f t="shared" si="39"/>
        <v/>
      </c>
      <c r="BM43" s="84" t="str">
        <f t="shared" si="40"/>
        <v>#</v>
      </c>
      <c r="BN43" s="84"/>
      <c r="BO43" s="84" t="str">
        <f t="shared" si="41"/>
        <v/>
      </c>
      <c r="BP43" s="84" t="str">
        <f t="shared" si="42"/>
        <v>#</v>
      </c>
      <c r="BQ43" s="84"/>
      <c r="BR43" s="84" t="str">
        <f t="shared" si="43"/>
        <v/>
      </c>
      <c r="BS43" s="84" t="str">
        <f t="shared" si="44"/>
        <v>#</v>
      </c>
      <c r="BT43" s="84"/>
      <c r="BU43" s="84" t="str">
        <f t="shared" si="45"/>
        <v/>
      </c>
      <c r="BV43" s="84" t="str">
        <f t="shared" si="46"/>
        <v>#</v>
      </c>
      <c r="BW43" s="84"/>
      <c r="BX43" s="84" t="str">
        <f t="shared" si="47"/>
        <v/>
      </c>
      <c r="BY43" s="84" t="str">
        <f t="shared" si="48"/>
        <v>#</v>
      </c>
      <c r="BZ43" s="84"/>
      <c r="CA43" s="84" t="str">
        <f t="shared" si="49"/>
        <v/>
      </c>
      <c r="CB43" s="84" t="str">
        <f t="shared" si="50"/>
        <v>#</v>
      </c>
      <c r="CC43" s="84"/>
      <c r="CD43" s="84" t="str">
        <f t="shared" si="51"/>
        <v/>
      </c>
      <c r="CE43" s="84" t="str">
        <f t="shared" si="52"/>
        <v>#</v>
      </c>
      <c r="CF43" s="84"/>
      <c r="CG43" s="84" t="str">
        <f t="shared" si="53"/>
        <v/>
      </c>
      <c r="CH43" s="84" t="str">
        <f t="shared" si="54"/>
        <v>#</v>
      </c>
      <c r="CI43" s="84"/>
      <c r="CJ43" s="84" t="str">
        <f t="shared" si="55"/>
        <v/>
      </c>
      <c r="CK43" s="84" t="str">
        <f t="shared" si="56"/>
        <v>#</v>
      </c>
      <c r="CL43" s="84"/>
      <c r="CM43" s="84" t="str">
        <f t="shared" si="57"/>
        <v/>
      </c>
      <c r="CN43" s="84" t="str">
        <f t="shared" si="58"/>
        <v>#</v>
      </c>
      <c r="CO43" s="84"/>
      <c r="CP43" s="84" t="str">
        <f t="shared" si="59"/>
        <v/>
      </c>
      <c r="CQ43" s="84" t="str">
        <f t="shared" si="60"/>
        <v>#</v>
      </c>
      <c r="CR43" s="84"/>
      <c r="CS43" s="84" t="str">
        <f t="shared" si="61"/>
        <v/>
      </c>
      <c r="CT43" s="84" t="str">
        <f t="shared" si="62"/>
        <v>#</v>
      </c>
      <c r="CU43" s="84"/>
      <c r="CV43" s="84" t="str">
        <f t="shared" si="63"/>
        <v/>
      </c>
      <c r="CW43" s="84" t="str">
        <f t="shared" si="64"/>
        <v>#</v>
      </c>
      <c r="CX43" s="84"/>
      <c r="CY43" s="84" t="str">
        <f t="shared" si="65"/>
        <v/>
      </c>
      <c r="CZ43" s="84" t="str">
        <f t="shared" si="66"/>
        <v>#</v>
      </c>
      <c r="DA43" s="84"/>
      <c r="DB43" s="84" t="str">
        <f t="shared" si="67"/>
        <v/>
      </c>
      <c r="DC43" s="84" t="str">
        <f t="shared" si="68"/>
        <v>#</v>
      </c>
      <c r="DD43" s="84"/>
      <c r="DE43" s="84" t="str">
        <f t="shared" si="69"/>
        <v/>
      </c>
      <c r="DF43" s="84" t="str">
        <f t="shared" si="70"/>
        <v>#</v>
      </c>
      <c r="DG43" s="84"/>
      <c r="DH43" s="84" t="str">
        <f t="shared" si="71"/>
        <v/>
      </c>
      <c r="DI43" s="84" t="str">
        <f t="shared" si="72"/>
        <v>#</v>
      </c>
      <c r="DJ43" s="84"/>
      <c r="DK43" s="84" t="str">
        <f t="shared" si="73"/>
        <v/>
      </c>
      <c r="DL43" s="84" t="str">
        <f t="shared" si="74"/>
        <v>#</v>
      </c>
      <c r="DM43" s="84"/>
      <c r="DN43" s="84" t="str">
        <f t="shared" si="75"/>
        <v/>
      </c>
      <c r="DO43" s="84" t="str">
        <f t="shared" si="76"/>
        <v>#</v>
      </c>
      <c r="DP43" s="84"/>
      <c r="DQ43" s="84" t="str">
        <f t="shared" si="77"/>
        <v/>
      </c>
      <c r="DR43" s="84" t="str">
        <f t="shared" si="78"/>
        <v>#</v>
      </c>
      <c r="DS43" s="84"/>
      <c r="DT43" s="84" t="str">
        <f t="shared" si="79"/>
        <v/>
      </c>
    </row>
    <row r="44" spans="2:124" ht="11.25" customHeight="1" x14ac:dyDescent="0.2">
      <c r="B44" s="63">
        <v>10</v>
      </c>
      <c r="C44" s="84" t="str">
        <f t="shared" si="0"/>
        <v>#</v>
      </c>
      <c r="D44" s="84"/>
      <c r="E44" s="84" t="str">
        <f t="shared" si="1"/>
        <v/>
      </c>
      <c r="F44" s="84" t="str">
        <f t="shared" si="2"/>
        <v>#</v>
      </c>
      <c r="G44" s="84"/>
      <c r="H44" s="84" t="str">
        <f t="shared" si="3"/>
        <v/>
      </c>
      <c r="I44" s="84" t="str">
        <f t="shared" si="4"/>
        <v>#</v>
      </c>
      <c r="J44" s="84"/>
      <c r="K44" s="84" t="str">
        <f t="shared" si="5"/>
        <v/>
      </c>
      <c r="L44" s="84" t="str">
        <f t="shared" si="6"/>
        <v>#</v>
      </c>
      <c r="M44" s="84"/>
      <c r="N44" s="84" t="str">
        <f t="shared" si="7"/>
        <v/>
      </c>
      <c r="O44" s="84" t="str">
        <f t="shared" si="8"/>
        <v>#</v>
      </c>
      <c r="P44" s="84"/>
      <c r="Q44" s="84" t="str">
        <f t="shared" si="9"/>
        <v/>
      </c>
      <c r="R44" s="84" t="str">
        <f t="shared" si="10"/>
        <v>#</v>
      </c>
      <c r="S44" s="84"/>
      <c r="T44" s="84" t="str">
        <f t="shared" si="11"/>
        <v/>
      </c>
      <c r="U44" s="84" t="str">
        <f t="shared" si="12"/>
        <v>#</v>
      </c>
      <c r="V44" s="84"/>
      <c r="W44" s="84" t="str">
        <f t="shared" si="13"/>
        <v/>
      </c>
      <c r="X44" s="84" t="str">
        <f t="shared" si="14"/>
        <v>#</v>
      </c>
      <c r="Y44" s="84"/>
      <c r="Z44" s="84" t="str">
        <f t="shared" si="15"/>
        <v/>
      </c>
      <c r="AA44" s="84" t="str">
        <f t="shared" si="16"/>
        <v>#</v>
      </c>
      <c r="AB44" s="84"/>
      <c r="AC44" s="84" t="str">
        <f t="shared" si="17"/>
        <v/>
      </c>
      <c r="AD44" s="84" t="str">
        <f t="shared" si="18"/>
        <v>#</v>
      </c>
      <c r="AE44" s="84"/>
      <c r="AF44" s="84" t="str">
        <f t="shared" si="19"/>
        <v/>
      </c>
      <c r="AG44" s="84" t="str">
        <f t="shared" si="20"/>
        <v>#</v>
      </c>
      <c r="AH44" s="84"/>
      <c r="AI44" s="84" t="str">
        <f t="shared" si="21"/>
        <v/>
      </c>
      <c r="AJ44" s="84" t="str">
        <f t="shared" si="22"/>
        <v>#</v>
      </c>
      <c r="AK44" s="84"/>
      <c r="AL44" s="84" t="str">
        <f t="shared" si="23"/>
        <v/>
      </c>
      <c r="AM44" s="84" t="str">
        <f t="shared" si="24"/>
        <v>#</v>
      </c>
      <c r="AN44" s="84"/>
      <c r="AO44" s="84" t="str">
        <f t="shared" si="25"/>
        <v/>
      </c>
      <c r="AP44" s="84" t="str">
        <f t="shared" si="26"/>
        <v>#</v>
      </c>
      <c r="AQ44" s="84"/>
      <c r="AR44" s="84" t="str">
        <f t="shared" si="27"/>
        <v/>
      </c>
      <c r="AS44" s="84" t="str">
        <f t="shared" si="28"/>
        <v>#</v>
      </c>
      <c r="AT44" s="84"/>
      <c r="AU44" s="84" t="str">
        <f t="shared" si="29"/>
        <v/>
      </c>
      <c r="AV44" s="84" t="str">
        <f t="shared" si="30"/>
        <v>#</v>
      </c>
      <c r="AW44" s="84"/>
      <c r="AX44" s="84" t="str">
        <f t="shared" si="31"/>
        <v/>
      </c>
      <c r="AY44" s="84" t="str">
        <f t="shared" si="32"/>
        <v>#</v>
      </c>
      <c r="AZ44" s="84"/>
      <c r="BA44" s="84" t="str">
        <f t="shared" si="33"/>
        <v/>
      </c>
      <c r="BB44" s="84" t="str">
        <f t="shared" si="34"/>
        <v>#</v>
      </c>
      <c r="BC44" s="84"/>
      <c r="BD44" s="84" t="str">
        <f t="shared" si="35"/>
        <v/>
      </c>
      <c r="BE44" s="84" t="str">
        <f t="shared" si="36"/>
        <v>#</v>
      </c>
      <c r="BF44" s="84"/>
      <c r="BG44" s="84" t="str">
        <f t="shared" si="37"/>
        <v/>
      </c>
      <c r="BH44" s="84" t="str">
        <f t="shared" si="38"/>
        <v>#</v>
      </c>
      <c r="BI44" s="84"/>
      <c r="BJ44" s="84" t="str">
        <f t="shared" si="39"/>
        <v/>
      </c>
      <c r="BM44" s="84" t="str">
        <f t="shared" si="40"/>
        <v>#</v>
      </c>
      <c r="BN44" s="84"/>
      <c r="BO44" s="84" t="str">
        <f t="shared" si="41"/>
        <v/>
      </c>
      <c r="BP44" s="84" t="str">
        <f t="shared" si="42"/>
        <v>#</v>
      </c>
      <c r="BQ44" s="84"/>
      <c r="BR44" s="84" t="str">
        <f t="shared" si="43"/>
        <v/>
      </c>
      <c r="BS44" s="84" t="str">
        <f t="shared" si="44"/>
        <v>#</v>
      </c>
      <c r="BT44" s="84"/>
      <c r="BU44" s="84" t="str">
        <f t="shared" si="45"/>
        <v/>
      </c>
      <c r="BV44" s="84" t="str">
        <f t="shared" si="46"/>
        <v>#</v>
      </c>
      <c r="BW44" s="84"/>
      <c r="BX44" s="84" t="str">
        <f t="shared" si="47"/>
        <v/>
      </c>
      <c r="BY44" s="84" t="str">
        <f t="shared" si="48"/>
        <v>#</v>
      </c>
      <c r="BZ44" s="84"/>
      <c r="CA44" s="84" t="str">
        <f t="shared" si="49"/>
        <v/>
      </c>
      <c r="CB44" s="84" t="str">
        <f t="shared" si="50"/>
        <v>#</v>
      </c>
      <c r="CC44" s="84"/>
      <c r="CD44" s="84" t="str">
        <f t="shared" si="51"/>
        <v/>
      </c>
      <c r="CE44" s="84" t="str">
        <f t="shared" si="52"/>
        <v>#</v>
      </c>
      <c r="CF44" s="84"/>
      <c r="CG44" s="84" t="str">
        <f t="shared" si="53"/>
        <v/>
      </c>
      <c r="CH44" s="84" t="str">
        <f t="shared" si="54"/>
        <v>#</v>
      </c>
      <c r="CI44" s="84"/>
      <c r="CJ44" s="84" t="str">
        <f t="shared" si="55"/>
        <v/>
      </c>
      <c r="CK44" s="84" t="str">
        <f t="shared" si="56"/>
        <v>#</v>
      </c>
      <c r="CL44" s="84"/>
      <c r="CM44" s="84" t="str">
        <f t="shared" si="57"/>
        <v/>
      </c>
      <c r="CN44" s="84" t="str">
        <f t="shared" si="58"/>
        <v>#</v>
      </c>
      <c r="CO44" s="84"/>
      <c r="CP44" s="84" t="str">
        <f t="shared" si="59"/>
        <v/>
      </c>
      <c r="CQ44" s="84" t="str">
        <f t="shared" si="60"/>
        <v>#</v>
      </c>
      <c r="CR44" s="84"/>
      <c r="CS44" s="84" t="str">
        <f t="shared" si="61"/>
        <v/>
      </c>
      <c r="CT44" s="84" t="str">
        <f t="shared" si="62"/>
        <v>#</v>
      </c>
      <c r="CU44" s="84"/>
      <c r="CV44" s="84" t="str">
        <f t="shared" si="63"/>
        <v/>
      </c>
      <c r="CW44" s="84" t="str">
        <f t="shared" si="64"/>
        <v>#</v>
      </c>
      <c r="CX44" s="84"/>
      <c r="CY44" s="84" t="str">
        <f t="shared" si="65"/>
        <v/>
      </c>
      <c r="CZ44" s="84" t="str">
        <f t="shared" si="66"/>
        <v>#</v>
      </c>
      <c r="DA44" s="84"/>
      <c r="DB44" s="84" t="str">
        <f t="shared" si="67"/>
        <v/>
      </c>
      <c r="DC44" s="84" t="str">
        <f t="shared" si="68"/>
        <v>#</v>
      </c>
      <c r="DD44" s="84"/>
      <c r="DE44" s="84" t="str">
        <f t="shared" si="69"/>
        <v/>
      </c>
      <c r="DF44" s="84" t="str">
        <f t="shared" si="70"/>
        <v>#</v>
      </c>
      <c r="DG44" s="84"/>
      <c r="DH44" s="84" t="str">
        <f t="shared" si="71"/>
        <v/>
      </c>
      <c r="DI44" s="84" t="str">
        <f t="shared" si="72"/>
        <v>#</v>
      </c>
      <c r="DJ44" s="84"/>
      <c r="DK44" s="84" t="str">
        <f t="shared" si="73"/>
        <v/>
      </c>
      <c r="DL44" s="84" t="str">
        <f t="shared" si="74"/>
        <v>#</v>
      </c>
      <c r="DM44" s="84"/>
      <c r="DN44" s="84" t="str">
        <f t="shared" si="75"/>
        <v/>
      </c>
      <c r="DO44" s="84" t="str">
        <f t="shared" si="76"/>
        <v>#</v>
      </c>
      <c r="DP44" s="84"/>
      <c r="DQ44" s="84" t="str">
        <f t="shared" si="77"/>
        <v/>
      </c>
      <c r="DR44" s="84" t="str">
        <f t="shared" si="78"/>
        <v>#</v>
      </c>
      <c r="DS44" s="84"/>
      <c r="DT44" s="84" t="str">
        <f t="shared" si="79"/>
        <v/>
      </c>
    </row>
    <row r="45" spans="2:124" ht="11.25" customHeight="1" x14ac:dyDescent="0.2">
      <c r="B45" s="63">
        <v>11</v>
      </c>
      <c r="C45" s="84" t="str">
        <f t="shared" si="0"/>
        <v>#</v>
      </c>
      <c r="D45" s="84"/>
      <c r="E45" s="84" t="str">
        <f t="shared" si="1"/>
        <v/>
      </c>
      <c r="F45" s="84" t="str">
        <f t="shared" si="2"/>
        <v>#</v>
      </c>
      <c r="G45" s="84"/>
      <c r="H45" s="84" t="str">
        <f t="shared" si="3"/>
        <v/>
      </c>
      <c r="I45" s="84" t="str">
        <f t="shared" si="4"/>
        <v>#</v>
      </c>
      <c r="J45" s="84"/>
      <c r="K45" s="84" t="str">
        <f t="shared" si="5"/>
        <v/>
      </c>
      <c r="L45" s="84" t="str">
        <f t="shared" si="6"/>
        <v>#</v>
      </c>
      <c r="M45" s="84"/>
      <c r="N45" s="84" t="str">
        <f t="shared" si="7"/>
        <v/>
      </c>
      <c r="O45" s="84" t="str">
        <f t="shared" si="8"/>
        <v>#</v>
      </c>
      <c r="P45" s="84"/>
      <c r="Q45" s="84" t="str">
        <f t="shared" si="9"/>
        <v/>
      </c>
      <c r="R45" s="84" t="str">
        <f t="shared" si="10"/>
        <v>#</v>
      </c>
      <c r="S45" s="84"/>
      <c r="T45" s="84" t="str">
        <f t="shared" si="11"/>
        <v/>
      </c>
      <c r="U45" s="84" t="str">
        <f t="shared" si="12"/>
        <v>#</v>
      </c>
      <c r="V45" s="84"/>
      <c r="W45" s="84" t="str">
        <f t="shared" si="13"/>
        <v/>
      </c>
      <c r="X45" s="84" t="str">
        <f t="shared" si="14"/>
        <v>#</v>
      </c>
      <c r="Y45" s="84"/>
      <c r="Z45" s="84" t="str">
        <f t="shared" si="15"/>
        <v/>
      </c>
      <c r="AA45" s="84" t="str">
        <f t="shared" si="16"/>
        <v>#</v>
      </c>
      <c r="AB45" s="84"/>
      <c r="AC45" s="84" t="str">
        <f t="shared" si="17"/>
        <v/>
      </c>
      <c r="AD45" s="84" t="str">
        <f t="shared" si="18"/>
        <v>#</v>
      </c>
      <c r="AE45" s="84"/>
      <c r="AF45" s="84" t="str">
        <f t="shared" si="19"/>
        <v/>
      </c>
      <c r="AG45" s="84" t="str">
        <f t="shared" si="20"/>
        <v>#</v>
      </c>
      <c r="AH45" s="84"/>
      <c r="AI45" s="84" t="str">
        <f t="shared" si="21"/>
        <v/>
      </c>
      <c r="AJ45" s="84" t="str">
        <f t="shared" si="22"/>
        <v>#</v>
      </c>
      <c r="AK45" s="84"/>
      <c r="AL45" s="84" t="str">
        <f t="shared" si="23"/>
        <v/>
      </c>
      <c r="AM45" s="84" t="str">
        <f t="shared" si="24"/>
        <v>#</v>
      </c>
      <c r="AN45" s="84"/>
      <c r="AO45" s="84" t="str">
        <f t="shared" si="25"/>
        <v/>
      </c>
      <c r="AP45" s="84" t="str">
        <f t="shared" si="26"/>
        <v>#</v>
      </c>
      <c r="AQ45" s="84"/>
      <c r="AR45" s="84" t="str">
        <f t="shared" si="27"/>
        <v/>
      </c>
      <c r="AS45" s="84" t="str">
        <f t="shared" si="28"/>
        <v>#</v>
      </c>
      <c r="AT45" s="84"/>
      <c r="AU45" s="84" t="str">
        <f t="shared" si="29"/>
        <v/>
      </c>
      <c r="AV45" s="84" t="str">
        <f t="shared" si="30"/>
        <v>#</v>
      </c>
      <c r="AW45" s="84"/>
      <c r="AX45" s="84" t="str">
        <f t="shared" si="31"/>
        <v/>
      </c>
      <c r="AY45" s="84" t="str">
        <f t="shared" si="32"/>
        <v>#</v>
      </c>
      <c r="AZ45" s="84"/>
      <c r="BA45" s="84" t="str">
        <f t="shared" si="33"/>
        <v/>
      </c>
      <c r="BB45" s="84" t="str">
        <f t="shared" si="34"/>
        <v>#</v>
      </c>
      <c r="BC45" s="84"/>
      <c r="BD45" s="84" t="str">
        <f t="shared" si="35"/>
        <v/>
      </c>
      <c r="BE45" s="84" t="str">
        <f t="shared" si="36"/>
        <v>#</v>
      </c>
      <c r="BF45" s="84"/>
      <c r="BG45" s="84" t="str">
        <f t="shared" si="37"/>
        <v/>
      </c>
      <c r="BH45" s="84" t="str">
        <f t="shared" si="38"/>
        <v>#</v>
      </c>
      <c r="BI45" s="84"/>
      <c r="BJ45" s="84" t="str">
        <f t="shared" si="39"/>
        <v/>
      </c>
      <c r="BM45" s="84" t="str">
        <f t="shared" si="40"/>
        <v>#</v>
      </c>
      <c r="BN45" s="84"/>
      <c r="BO45" s="84" t="str">
        <f t="shared" si="41"/>
        <v/>
      </c>
      <c r="BP45" s="84" t="str">
        <f t="shared" si="42"/>
        <v>#</v>
      </c>
      <c r="BQ45" s="84"/>
      <c r="BR45" s="84" t="str">
        <f t="shared" si="43"/>
        <v/>
      </c>
      <c r="BS45" s="84" t="str">
        <f t="shared" si="44"/>
        <v>#</v>
      </c>
      <c r="BT45" s="84"/>
      <c r="BU45" s="84" t="str">
        <f t="shared" si="45"/>
        <v/>
      </c>
      <c r="BV45" s="84" t="str">
        <f t="shared" si="46"/>
        <v>#</v>
      </c>
      <c r="BW45" s="84"/>
      <c r="BX45" s="84" t="str">
        <f t="shared" si="47"/>
        <v/>
      </c>
      <c r="BY45" s="84" t="str">
        <f t="shared" si="48"/>
        <v>#</v>
      </c>
      <c r="BZ45" s="84"/>
      <c r="CA45" s="84" t="str">
        <f t="shared" si="49"/>
        <v/>
      </c>
      <c r="CB45" s="84" t="str">
        <f t="shared" si="50"/>
        <v>#</v>
      </c>
      <c r="CC45" s="84"/>
      <c r="CD45" s="84" t="str">
        <f t="shared" si="51"/>
        <v/>
      </c>
      <c r="CE45" s="84" t="str">
        <f t="shared" si="52"/>
        <v>#</v>
      </c>
      <c r="CF45" s="84"/>
      <c r="CG45" s="84" t="str">
        <f t="shared" si="53"/>
        <v/>
      </c>
      <c r="CH45" s="84" t="str">
        <f t="shared" si="54"/>
        <v>#</v>
      </c>
      <c r="CI45" s="84"/>
      <c r="CJ45" s="84" t="str">
        <f t="shared" si="55"/>
        <v/>
      </c>
      <c r="CK45" s="84" t="str">
        <f t="shared" si="56"/>
        <v>#</v>
      </c>
      <c r="CL45" s="84"/>
      <c r="CM45" s="84" t="str">
        <f t="shared" si="57"/>
        <v/>
      </c>
      <c r="CN45" s="84" t="str">
        <f t="shared" si="58"/>
        <v>#</v>
      </c>
      <c r="CO45" s="84"/>
      <c r="CP45" s="84" t="str">
        <f t="shared" si="59"/>
        <v/>
      </c>
      <c r="CQ45" s="84" t="str">
        <f t="shared" si="60"/>
        <v>#</v>
      </c>
      <c r="CR45" s="84"/>
      <c r="CS45" s="84" t="str">
        <f t="shared" si="61"/>
        <v/>
      </c>
      <c r="CT45" s="84" t="str">
        <f t="shared" si="62"/>
        <v>#</v>
      </c>
      <c r="CU45" s="84"/>
      <c r="CV45" s="84" t="str">
        <f t="shared" si="63"/>
        <v/>
      </c>
      <c r="CW45" s="84" t="str">
        <f t="shared" si="64"/>
        <v>#</v>
      </c>
      <c r="CX45" s="84"/>
      <c r="CY45" s="84" t="str">
        <f t="shared" si="65"/>
        <v/>
      </c>
      <c r="CZ45" s="84" t="str">
        <f t="shared" si="66"/>
        <v>#</v>
      </c>
      <c r="DA45" s="84"/>
      <c r="DB45" s="84" t="str">
        <f t="shared" si="67"/>
        <v/>
      </c>
      <c r="DC45" s="84" t="str">
        <f t="shared" si="68"/>
        <v>#</v>
      </c>
      <c r="DD45" s="84"/>
      <c r="DE45" s="84" t="str">
        <f t="shared" si="69"/>
        <v/>
      </c>
      <c r="DF45" s="84" t="str">
        <f t="shared" si="70"/>
        <v>#</v>
      </c>
      <c r="DG45" s="84"/>
      <c r="DH45" s="84" t="str">
        <f t="shared" si="71"/>
        <v/>
      </c>
      <c r="DI45" s="84" t="str">
        <f t="shared" si="72"/>
        <v>#</v>
      </c>
      <c r="DJ45" s="84"/>
      <c r="DK45" s="84" t="str">
        <f t="shared" si="73"/>
        <v/>
      </c>
      <c r="DL45" s="84" t="str">
        <f t="shared" si="74"/>
        <v>#</v>
      </c>
      <c r="DM45" s="84"/>
      <c r="DN45" s="84" t="str">
        <f t="shared" si="75"/>
        <v/>
      </c>
      <c r="DO45" s="84" t="str">
        <f t="shared" si="76"/>
        <v>#</v>
      </c>
      <c r="DP45" s="84"/>
      <c r="DQ45" s="84" t="str">
        <f t="shared" si="77"/>
        <v/>
      </c>
      <c r="DR45" s="84" t="str">
        <f t="shared" si="78"/>
        <v>#</v>
      </c>
      <c r="DS45" s="84"/>
      <c r="DT45" s="84" t="str">
        <f t="shared" si="79"/>
        <v/>
      </c>
    </row>
    <row r="46" spans="2:124" ht="11.25" customHeight="1" x14ac:dyDescent="0.2">
      <c r="B46" s="63">
        <v>12</v>
      </c>
      <c r="C46" s="84" t="str">
        <f t="shared" si="0"/>
        <v>#</v>
      </c>
      <c r="D46" s="84"/>
      <c r="E46" s="84" t="str">
        <f t="shared" si="1"/>
        <v/>
      </c>
      <c r="F46" s="84" t="str">
        <f t="shared" si="2"/>
        <v>#</v>
      </c>
      <c r="G46" s="84"/>
      <c r="H46" s="84" t="str">
        <f t="shared" si="3"/>
        <v/>
      </c>
      <c r="I46" s="84" t="str">
        <f t="shared" si="4"/>
        <v>#</v>
      </c>
      <c r="J46" s="84"/>
      <c r="K46" s="84" t="str">
        <f t="shared" si="5"/>
        <v/>
      </c>
      <c r="L46" s="84" t="str">
        <f t="shared" si="6"/>
        <v>#</v>
      </c>
      <c r="M46" s="84"/>
      <c r="N46" s="84" t="str">
        <f t="shared" si="7"/>
        <v/>
      </c>
      <c r="O46" s="84" t="str">
        <f t="shared" si="8"/>
        <v>#</v>
      </c>
      <c r="P46" s="84"/>
      <c r="Q46" s="84" t="str">
        <f t="shared" si="9"/>
        <v/>
      </c>
      <c r="R46" s="84" t="str">
        <f t="shared" si="10"/>
        <v>#</v>
      </c>
      <c r="S46" s="84"/>
      <c r="T46" s="84" t="str">
        <f t="shared" si="11"/>
        <v/>
      </c>
      <c r="U46" s="84" t="str">
        <f t="shared" si="12"/>
        <v>#</v>
      </c>
      <c r="V46" s="84"/>
      <c r="W46" s="84" t="str">
        <f t="shared" si="13"/>
        <v/>
      </c>
      <c r="X46" s="84" t="str">
        <f t="shared" si="14"/>
        <v>#</v>
      </c>
      <c r="Y46" s="84"/>
      <c r="Z46" s="84" t="str">
        <f t="shared" si="15"/>
        <v/>
      </c>
      <c r="AA46" s="84" t="str">
        <f t="shared" si="16"/>
        <v>#</v>
      </c>
      <c r="AB46" s="84"/>
      <c r="AC46" s="84" t="str">
        <f t="shared" si="17"/>
        <v/>
      </c>
      <c r="AD46" s="84" t="str">
        <f t="shared" si="18"/>
        <v>#</v>
      </c>
      <c r="AE46" s="84"/>
      <c r="AF46" s="84" t="str">
        <f t="shared" si="19"/>
        <v/>
      </c>
      <c r="AG46" s="84" t="str">
        <f t="shared" si="20"/>
        <v>#</v>
      </c>
      <c r="AH46" s="84"/>
      <c r="AI46" s="84" t="str">
        <f t="shared" si="21"/>
        <v/>
      </c>
      <c r="AJ46" s="84" t="str">
        <f t="shared" si="22"/>
        <v>#</v>
      </c>
      <c r="AK46" s="84"/>
      <c r="AL46" s="84" t="str">
        <f t="shared" si="23"/>
        <v/>
      </c>
      <c r="AM46" s="84" t="str">
        <f t="shared" si="24"/>
        <v>#</v>
      </c>
      <c r="AN46" s="84"/>
      <c r="AO46" s="84" t="str">
        <f t="shared" si="25"/>
        <v/>
      </c>
      <c r="AP46" s="84" t="str">
        <f t="shared" si="26"/>
        <v>#</v>
      </c>
      <c r="AQ46" s="84"/>
      <c r="AR46" s="84" t="str">
        <f t="shared" si="27"/>
        <v/>
      </c>
      <c r="AS46" s="84" t="str">
        <f t="shared" si="28"/>
        <v>#</v>
      </c>
      <c r="AT46" s="84"/>
      <c r="AU46" s="84" t="str">
        <f t="shared" si="29"/>
        <v/>
      </c>
      <c r="AV46" s="84" t="str">
        <f t="shared" si="30"/>
        <v>#</v>
      </c>
      <c r="AW46" s="84"/>
      <c r="AX46" s="84" t="str">
        <f t="shared" si="31"/>
        <v/>
      </c>
      <c r="AY46" s="84" t="str">
        <f t="shared" si="32"/>
        <v>#</v>
      </c>
      <c r="AZ46" s="84"/>
      <c r="BA46" s="84" t="str">
        <f t="shared" si="33"/>
        <v/>
      </c>
      <c r="BB46" s="84" t="str">
        <f t="shared" si="34"/>
        <v>#</v>
      </c>
      <c r="BC46" s="84"/>
      <c r="BD46" s="84" t="str">
        <f t="shared" si="35"/>
        <v/>
      </c>
      <c r="BE46" s="84" t="str">
        <f t="shared" si="36"/>
        <v>#</v>
      </c>
      <c r="BF46" s="84"/>
      <c r="BG46" s="84" t="str">
        <f t="shared" si="37"/>
        <v/>
      </c>
      <c r="BH46" s="84" t="str">
        <f t="shared" si="38"/>
        <v>#</v>
      </c>
      <c r="BI46" s="84"/>
      <c r="BJ46" s="84" t="str">
        <f t="shared" si="39"/>
        <v/>
      </c>
      <c r="BM46" s="84" t="str">
        <f t="shared" si="40"/>
        <v>#</v>
      </c>
      <c r="BN46" s="84"/>
      <c r="BO46" s="84" t="str">
        <f t="shared" si="41"/>
        <v/>
      </c>
      <c r="BP46" s="84" t="str">
        <f t="shared" si="42"/>
        <v>#</v>
      </c>
      <c r="BQ46" s="84"/>
      <c r="BR46" s="84" t="str">
        <f t="shared" si="43"/>
        <v/>
      </c>
      <c r="BS46" s="84" t="str">
        <f t="shared" si="44"/>
        <v>#</v>
      </c>
      <c r="BT46" s="84"/>
      <c r="BU46" s="84" t="str">
        <f t="shared" si="45"/>
        <v/>
      </c>
      <c r="BV46" s="84" t="str">
        <f t="shared" si="46"/>
        <v>#</v>
      </c>
      <c r="BW46" s="84"/>
      <c r="BX46" s="84" t="str">
        <f t="shared" si="47"/>
        <v/>
      </c>
      <c r="BY46" s="84" t="str">
        <f t="shared" si="48"/>
        <v>#</v>
      </c>
      <c r="BZ46" s="84"/>
      <c r="CA46" s="84" t="str">
        <f t="shared" si="49"/>
        <v/>
      </c>
      <c r="CB46" s="84" t="str">
        <f t="shared" si="50"/>
        <v>#</v>
      </c>
      <c r="CC46" s="84"/>
      <c r="CD46" s="84" t="str">
        <f t="shared" si="51"/>
        <v/>
      </c>
      <c r="CE46" s="84" t="str">
        <f t="shared" si="52"/>
        <v>#</v>
      </c>
      <c r="CF46" s="84"/>
      <c r="CG46" s="84" t="str">
        <f t="shared" si="53"/>
        <v/>
      </c>
      <c r="CH46" s="84" t="str">
        <f t="shared" si="54"/>
        <v>#</v>
      </c>
      <c r="CI46" s="84"/>
      <c r="CJ46" s="84" t="str">
        <f t="shared" si="55"/>
        <v/>
      </c>
      <c r="CK46" s="84" t="str">
        <f t="shared" si="56"/>
        <v>#</v>
      </c>
      <c r="CL46" s="84"/>
      <c r="CM46" s="84" t="str">
        <f t="shared" si="57"/>
        <v/>
      </c>
      <c r="CN46" s="84" t="str">
        <f t="shared" si="58"/>
        <v>#</v>
      </c>
      <c r="CO46" s="84"/>
      <c r="CP46" s="84" t="str">
        <f t="shared" si="59"/>
        <v/>
      </c>
      <c r="CQ46" s="84" t="str">
        <f t="shared" si="60"/>
        <v>#</v>
      </c>
      <c r="CR46" s="84"/>
      <c r="CS46" s="84" t="str">
        <f t="shared" si="61"/>
        <v/>
      </c>
      <c r="CT46" s="84" t="str">
        <f t="shared" si="62"/>
        <v>#</v>
      </c>
      <c r="CU46" s="84"/>
      <c r="CV46" s="84" t="str">
        <f t="shared" si="63"/>
        <v/>
      </c>
      <c r="CW46" s="84" t="str">
        <f t="shared" si="64"/>
        <v>#</v>
      </c>
      <c r="CX46" s="84"/>
      <c r="CY46" s="84" t="str">
        <f t="shared" si="65"/>
        <v/>
      </c>
      <c r="CZ46" s="84" t="str">
        <f t="shared" si="66"/>
        <v>#</v>
      </c>
      <c r="DA46" s="84"/>
      <c r="DB46" s="84" t="str">
        <f t="shared" si="67"/>
        <v/>
      </c>
      <c r="DC46" s="84" t="str">
        <f t="shared" si="68"/>
        <v>#</v>
      </c>
      <c r="DD46" s="84"/>
      <c r="DE46" s="84" t="str">
        <f t="shared" si="69"/>
        <v/>
      </c>
      <c r="DF46" s="84" t="str">
        <f t="shared" si="70"/>
        <v>#</v>
      </c>
      <c r="DG46" s="84"/>
      <c r="DH46" s="84" t="str">
        <f t="shared" si="71"/>
        <v/>
      </c>
      <c r="DI46" s="84" t="str">
        <f t="shared" si="72"/>
        <v>#</v>
      </c>
      <c r="DJ46" s="84"/>
      <c r="DK46" s="84" t="str">
        <f t="shared" si="73"/>
        <v/>
      </c>
      <c r="DL46" s="84" t="str">
        <f t="shared" si="74"/>
        <v>#</v>
      </c>
      <c r="DM46" s="84"/>
      <c r="DN46" s="84" t="str">
        <f t="shared" si="75"/>
        <v/>
      </c>
      <c r="DO46" s="84" t="str">
        <f t="shared" si="76"/>
        <v>#</v>
      </c>
      <c r="DP46" s="84"/>
      <c r="DQ46" s="84" t="str">
        <f t="shared" si="77"/>
        <v/>
      </c>
      <c r="DR46" s="84" t="str">
        <f t="shared" si="78"/>
        <v>#</v>
      </c>
      <c r="DS46" s="84"/>
      <c r="DT46" s="84" t="str">
        <f t="shared" si="79"/>
        <v/>
      </c>
    </row>
    <row r="47" spans="2:124" ht="11.25" customHeight="1" x14ac:dyDescent="0.2">
      <c r="B47" s="63">
        <v>13</v>
      </c>
      <c r="C47" s="84" t="str">
        <f t="shared" si="0"/>
        <v>#</v>
      </c>
      <c r="D47" s="84"/>
      <c r="E47" s="84" t="str">
        <f t="shared" si="1"/>
        <v/>
      </c>
      <c r="F47" s="84" t="str">
        <f t="shared" si="2"/>
        <v>#</v>
      </c>
      <c r="G47" s="84"/>
      <c r="H47" s="84" t="str">
        <f t="shared" si="3"/>
        <v/>
      </c>
      <c r="I47" s="84" t="str">
        <f t="shared" si="4"/>
        <v>#</v>
      </c>
      <c r="J47" s="84"/>
      <c r="K47" s="84" t="str">
        <f t="shared" si="5"/>
        <v/>
      </c>
      <c r="L47" s="84" t="str">
        <f t="shared" si="6"/>
        <v>#</v>
      </c>
      <c r="M47" s="84"/>
      <c r="N47" s="84" t="str">
        <f t="shared" si="7"/>
        <v/>
      </c>
      <c r="O47" s="84" t="str">
        <f t="shared" si="8"/>
        <v>#</v>
      </c>
      <c r="P47" s="84"/>
      <c r="Q47" s="84" t="str">
        <f t="shared" si="9"/>
        <v/>
      </c>
      <c r="R47" s="84" t="str">
        <f t="shared" si="10"/>
        <v>#</v>
      </c>
      <c r="S47" s="84"/>
      <c r="T47" s="84" t="str">
        <f t="shared" si="11"/>
        <v/>
      </c>
      <c r="U47" s="84" t="str">
        <f t="shared" si="12"/>
        <v>#</v>
      </c>
      <c r="V47" s="84"/>
      <c r="W47" s="84" t="str">
        <f t="shared" si="13"/>
        <v/>
      </c>
      <c r="X47" s="84" t="str">
        <f t="shared" si="14"/>
        <v>#</v>
      </c>
      <c r="Y47" s="84"/>
      <c r="Z47" s="84" t="str">
        <f t="shared" si="15"/>
        <v/>
      </c>
      <c r="AA47" s="84" t="str">
        <f t="shared" si="16"/>
        <v>#</v>
      </c>
      <c r="AB47" s="84"/>
      <c r="AC47" s="84" t="str">
        <f t="shared" si="17"/>
        <v/>
      </c>
      <c r="AD47" s="84" t="str">
        <f t="shared" si="18"/>
        <v>#</v>
      </c>
      <c r="AE47" s="84"/>
      <c r="AF47" s="84" t="str">
        <f t="shared" si="19"/>
        <v/>
      </c>
      <c r="AG47" s="84" t="str">
        <f t="shared" si="20"/>
        <v>#</v>
      </c>
      <c r="AH47" s="84"/>
      <c r="AI47" s="84" t="str">
        <f t="shared" si="21"/>
        <v/>
      </c>
      <c r="AJ47" s="84" t="str">
        <f t="shared" si="22"/>
        <v>#</v>
      </c>
      <c r="AK47" s="84"/>
      <c r="AL47" s="84" t="str">
        <f t="shared" si="23"/>
        <v/>
      </c>
      <c r="AM47" s="84" t="str">
        <f t="shared" si="24"/>
        <v>#</v>
      </c>
      <c r="AN47" s="84"/>
      <c r="AO47" s="84" t="str">
        <f t="shared" si="25"/>
        <v/>
      </c>
      <c r="AP47" s="84" t="str">
        <f t="shared" si="26"/>
        <v>#</v>
      </c>
      <c r="AQ47" s="84"/>
      <c r="AR47" s="84" t="str">
        <f t="shared" si="27"/>
        <v/>
      </c>
      <c r="AS47" s="84" t="str">
        <f t="shared" si="28"/>
        <v>#</v>
      </c>
      <c r="AT47" s="84"/>
      <c r="AU47" s="84" t="str">
        <f t="shared" si="29"/>
        <v/>
      </c>
      <c r="AV47" s="84" t="str">
        <f t="shared" si="30"/>
        <v>#</v>
      </c>
      <c r="AW47" s="84"/>
      <c r="AX47" s="84" t="str">
        <f t="shared" si="31"/>
        <v/>
      </c>
      <c r="AY47" s="84" t="str">
        <f t="shared" si="32"/>
        <v>#</v>
      </c>
      <c r="AZ47" s="84"/>
      <c r="BA47" s="84" t="str">
        <f t="shared" si="33"/>
        <v/>
      </c>
      <c r="BB47" s="84" t="str">
        <f t="shared" si="34"/>
        <v>#</v>
      </c>
      <c r="BC47" s="84"/>
      <c r="BD47" s="84" t="str">
        <f t="shared" si="35"/>
        <v/>
      </c>
      <c r="BE47" s="84" t="str">
        <f t="shared" si="36"/>
        <v>#</v>
      </c>
      <c r="BF47" s="84"/>
      <c r="BG47" s="84" t="str">
        <f t="shared" si="37"/>
        <v/>
      </c>
      <c r="BH47" s="84" t="str">
        <f t="shared" si="38"/>
        <v>#</v>
      </c>
      <c r="BI47" s="84"/>
      <c r="BJ47" s="84" t="str">
        <f t="shared" si="39"/>
        <v/>
      </c>
      <c r="BM47" s="84" t="str">
        <f t="shared" si="40"/>
        <v>#</v>
      </c>
      <c r="BN47" s="84"/>
      <c r="BO47" s="84" t="str">
        <f t="shared" si="41"/>
        <v/>
      </c>
      <c r="BP47" s="84" t="str">
        <f t="shared" si="42"/>
        <v>#</v>
      </c>
      <c r="BQ47" s="84"/>
      <c r="BR47" s="84" t="str">
        <f t="shared" si="43"/>
        <v/>
      </c>
      <c r="BS47" s="84" t="str">
        <f t="shared" si="44"/>
        <v>#</v>
      </c>
      <c r="BT47" s="84"/>
      <c r="BU47" s="84" t="str">
        <f t="shared" si="45"/>
        <v/>
      </c>
      <c r="BV47" s="84" t="str">
        <f t="shared" si="46"/>
        <v>#</v>
      </c>
      <c r="BW47" s="84"/>
      <c r="BX47" s="84" t="str">
        <f t="shared" si="47"/>
        <v/>
      </c>
      <c r="BY47" s="84" t="str">
        <f t="shared" si="48"/>
        <v>#</v>
      </c>
      <c r="BZ47" s="84"/>
      <c r="CA47" s="84" t="str">
        <f t="shared" si="49"/>
        <v/>
      </c>
      <c r="CB47" s="84" t="str">
        <f t="shared" si="50"/>
        <v>#</v>
      </c>
      <c r="CC47" s="84"/>
      <c r="CD47" s="84" t="str">
        <f t="shared" si="51"/>
        <v/>
      </c>
      <c r="CE47" s="84" t="str">
        <f t="shared" si="52"/>
        <v>#</v>
      </c>
      <c r="CF47" s="84"/>
      <c r="CG47" s="84" t="str">
        <f t="shared" si="53"/>
        <v/>
      </c>
      <c r="CH47" s="84" t="str">
        <f t="shared" si="54"/>
        <v>#</v>
      </c>
      <c r="CI47" s="84"/>
      <c r="CJ47" s="84" t="str">
        <f t="shared" si="55"/>
        <v/>
      </c>
      <c r="CK47" s="84" t="str">
        <f t="shared" si="56"/>
        <v>#</v>
      </c>
      <c r="CL47" s="84"/>
      <c r="CM47" s="84" t="str">
        <f t="shared" si="57"/>
        <v/>
      </c>
      <c r="CN47" s="84" t="str">
        <f t="shared" si="58"/>
        <v>#</v>
      </c>
      <c r="CO47" s="84"/>
      <c r="CP47" s="84" t="str">
        <f t="shared" si="59"/>
        <v/>
      </c>
      <c r="CQ47" s="84" t="str">
        <f t="shared" si="60"/>
        <v>#</v>
      </c>
      <c r="CR47" s="84"/>
      <c r="CS47" s="84" t="str">
        <f t="shared" si="61"/>
        <v/>
      </c>
      <c r="CT47" s="84" t="str">
        <f t="shared" si="62"/>
        <v>#</v>
      </c>
      <c r="CU47" s="84"/>
      <c r="CV47" s="84" t="str">
        <f t="shared" si="63"/>
        <v/>
      </c>
      <c r="CW47" s="84" t="str">
        <f t="shared" si="64"/>
        <v>#</v>
      </c>
      <c r="CX47" s="84"/>
      <c r="CY47" s="84" t="str">
        <f t="shared" si="65"/>
        <v/>
      </c>
      <c r="CZ47" s="84" t="str">
        <f t="shared" si="66"/>
        <v>#</v>
      </c>
      <c r="DA47" s="84"/>
      <c r="DB47" s="84" t="str">
        <f t="shared" si="67"/>
        <v/>
      </c>
      <c r="DC47" s="84" t="str">
        <f t="shared" si="68"/>
        <v>#</v>
      </c>
      <c r="DD47" s="84"/>
      <c r="DE47" s="84" t="str">
        <f t="shared" si="69"/>
        <v/>
      </c>
      <c r="DF47" s="84" t="str">
        <f t="shared" si="70"/>
        <v>#</v>
      </c>
      <c r="DG47" s="84"/>
      <c r="DH47" s="84" t="str">
        <f t="shared" si="71"/>
        <v/>
      </c>
      <c r="DI47" s="84" t="str">
        <f t="shared" si="72"/>
        <v>#</v>
      </c>
      <c r="DJ47" s="84"/>
      <c r="DK47" s="84" t="str">
        <f t="shared" si="73"/>
        <v/>
      </c>
      <c r="DL47" s="84" t="str">
        <f t="shared" si="74"/>
        <v>#</v>
      </c>
      <c r="DM47" s="84"/>
      <c r="DN47" s="84" t="str">
        <f t="shared" si="75"/>
        <v/>
      </c>
      <c r="DO47" s="84" t="str">
        <f t="shared" si="76"/>
        <v>#</v>
      </c>
      <c r="DP47" s="84"/>
      <c r="DQ47" s="84" t="str">
        <f t="shared" si="77"/>
        <v/>
      </c>
      <c r="DR47" s="84" t="str">
        <f t="shared" si="78"/>
        <v>#</v>
      </c>
      <c r="DS47" s="84"/>
      <c r="DT47" s="84" t="str">
        <f t="shared" si="79"/>
        <v/>
      </c>
    </row>
    <row r="48" spans="2:124" ht="11.25" customHeight="1" x14ac:dyDescent="0.2">
      <c r="B48" s="63">
        <v>14</v>
      </c>
      <c r="C48" s="84" t="str">
        <f t="shared" si="0"/>
        <v>#</v>
      </c>
      <c r="D48" s="84"/>
      <c r="E48" s="84" t="str">
        <f t="shared" si="1"/>
        <v/>
      </c>
      <c r="F48" s="84" t="str">
        <f t="shared" si="2"/>
        <v>#</v>
      </c>
      <c r="G48" s="84"/>
      <c r="H48" s="84" t="str">
        <f t="shared" si="3"/>
        <v/>
      </c>
      <c r="I48" s="84" t="str">
        <f t="shared" si="4"/>
        <v>#</v>
      </c>
      <c r="J48" s="84"/>
      <c r="K48" s="84" t="str">
        <f t="shared" si="5"/>
        <v/>
      </c>
      <c r="L48" s="84" t="str">
        <f t="shared" si="6"/>
        <v>#</v>
      </c>
      <c r="M48" s="84"/>
      <c r="N48" s="84" t="str">
        <f t="shared" si="7"/>
        <v/>
      </c>
      <c r="O48" s="84" t="str">
        <f t="shared" si="8"/>
        <v>#</v>
      </c>
      <c r="P48" s="84"/>
      <c r="Q48" s="84" t="str">
        <f t="shared" si="9"/>
        <v/>
      </c>
      <c r="R48" s="84" t="str">
        <f t="shared" si="10"/>
        <v>#</v>
      </c>
      <c r="S48" s="84"/>
      <c r="T48" s="84" t="str">
        <f t="shared" si="11"/>
        <v/>
      </c>
      <c r="U48" s="84" t="str">
        <f t="shared" si="12"/>
        <v>#</v>
      </c>
      <c r="V48" s="84"/>
      <c r="W48" s="84" t="str">
        <f t="shared" si="13"/>
        <v/>
      </c>
      <c r="X48" s="84" t="str">
        <f t="shared" si="14"/>
        <v>#</v>
      </c>
      <c r="Y48" s="84"/>
      <c r="Z48" s="84" t="str">
        <f t="shared" si="15"/>
        <v/>
      </c>
      <c r="AA48" s="84" t="str">
        <f t="shared" si="16"/>
        <v>#</v>
      </c>
      <c r="AB48" s="84"/>
      <c r="AC48" s="84" t="str">
        <f t="shared" si="17"/>
        <v/>
      </c>
      <c r="AD48" s="84" t="str">
        <f t="shared" si="18"/>
        <v>#</v>
      </c>
      <c r="AE48" s="84"/>
      <c r="AF48" s="84" t="str">
        <f t="shared" si="19"/>
        <v/>
      </c>
      <c r="AG48" s="84" t="str">
        <f t="shared" si="20"/>
        <v>#</v>
      </c>
      <c r="AH48" s="84"/>
      <c r="AI48" s="84" t="str">
        <f t="shared" si="21"/>
        <v/>
      </c>
      <c r="AJ48" s="84" t="str">
        <f t="shared" si="22"/>
        <v>#</v>
      </c>
      <c r="AK48" s="84"/>
      <c r="AL48" s="84" t="str">
        <f t="shared" si="23"/>
        <v/>
      </c>
      <c r="AM48" s="84" t="str">
        <f t="shared" si="24"/>
        <v>#</v>
      </c>
      <c r="AN48" s="84"/>
      <c r="AO48" s="84" t="str">
        <f t="shared" si="25"/>
        <v/>
      </c>
      <c r="AP48" s="84" t="str">
        <f t="shared" si="26"/>
        <v>#</v>
      </c>
      <c r="AQ48" s="84"/>
      <c r="AR48" s="84" t="str">
        <f t="shared" si="27"/>
        <v/>
      </c>
      <c r="AS48" s="84" t="str">
        <f t="shared" si="28"/>
        <v>#</v>
      </c>
      <c r="AT48" s="84"/>
      <c r="AU48" s="84" t="str">
        <f t="shared" si="29"/>
        <v/>
      </c>
      <c r="AV48" s="84" t="str">
        <f t="shared" si="30"/>
        <v>#</v>
      </c>
      <c r="AW48" s="84"/>
      <c r="AX48" s="84" t="str">
        <f t="shared" si="31"/>
        <v/>
      </c>
      <c r="AY48" s="84" t="str">
        <f t="shared" si="32"/>
        <v>#</v>
      </c>
      <c r="AZ48" s="84"/>
      <c r="BA48" s="84" t="str">
        <f t="shared" si="33"/>
        <v/>
      </c>
      <c r="BB48" s="84" t="str">
        <f t="shared" si="34"/>
        <v>#</v>
      </c>
      <c r="BC48" s="84"/>
      <c r="BD48" s="84" t="str">
        <f t="shared" si="35"/>
        <v/>
      </c>
      <c r="BE48" s="84" t="str">
        <f t="shared" si="36"/>
        <v>#</v>
      </c>
      <c r="BF48" s="84"/>
      <c r="BG48" s="84" t="str">
        <f t="shared" si="37"/>
        <v/>
      </c>
      <c r="BH48" s="84" t="str">
        <f t="shared" si="38"/>
        <v>#</v>
      </c>
      <c r="BI48" s="84"/>
      <c r="BJ48" s="84" t="str">
        <f t="shared" si="39"/>
        <v/>
      </c>
      <c r="BM48" s="84" t="str">
        <f t="shared" si="40"/>
        <v>#</v>
      </c>
      <c r="BN48" s="84"/>
      <c r="BO48" s="84" t="str">
        <f t="shared" si="41"/>
        <v/>
      </c>
      <c r="BP48" s="84" t="str">
        <f t="shared" si="42"/>
        <v>#</v>
      </c>
      <c r="BQ48" s="84"/>
      <c r="BR48" s="84" t="str">
        <f t="shared" si="43"/>
        <v/>
      </c>
      <c r="BS48" s="84" t="str">
        <f t="shared" si="44"/>
        <v>#</v>
      </c>
      <c r="BT48" s="84"/>
      <c r="BU48" s="84" t="str">
        <f t="shared" si="45"/>
        <v/>
      </c>
      <c r="BV48" s="84" t="str">
        <f t="shared" si="46"/>
        <v>#</v>
      </c>
      <c r="BW48" s="84"/>
      <c r="BX48" s="84" t="str">
        <f t="shared" si="47"/>
        <v/>
      </c>
      <c r="BY48" s="84" t="str">
        <f t="shared" si="48"/>
        <v>#</v>
      </c>
      <c r="BZ48" s="84"/>
      <c r="CA48" s="84" t="str">
        <f t="shared" si="49"/>
        <v/>
      </c>
      <c r="CB48" s="84" t="str">
        <f t="shared" si="50"/>
        <v>#</v>
      </c>
      <c r="CC48" s="84"/>
      <c r="CD48" s="84" t="str">
        <f t="shared" si="51"/>
        <v/>
      </c>
      <c r="CE48" s="84" t="str">
        <f t="shared" si="52"/>
        <v>#</v>
      </c>
      <c r="CF48" s="84"/>
      <c r="CG48" s="84" t="str">
        <f t="shared" si="53"/>
        <v/>
      </c>
      <c r="CH48" s="84" t="str">
        <f t="shared" si="54"/>
        <v>#</v>
      </c>
      <c r="CI48" s="84"/>
      <c r="CJ48" s="84" t="str">
        <f t="shared" si="55"/>
        <v/>
      </c>
      <c r="CK48" s="84" t="str">
        <f t="shared" si="56"/>
        <v>#</v>
      </c>
      <c r="CL48" s="84"/>
      <c r="CM48" s="84" t="str">
        <f t="shared" si="57"/>
        <v/>
      </c>
      <c r="CN48" s="84" t="str">
        <f t="shared" si="58"/>
        <v>#</v>
      </c>
      <c r="CO48" s="84"/>
      <c r="CP48" s="84" t="str">
        <f t="shared" si="59"/>
        <v/>
      </c>
      <c r="CQ48" s="84" t="str">
        <f t="shared" si="60"/>
        <v>#</v>
      </c>
      <c r="CR48" s="84"/>
      <c r="CS48" s="84" t="str">
        <f t="shared" si="61"/>
        <v/>
      </c>
      <c r="CT48" s="84" t="str">
        <f t="shared" si="62"/>
        <v>#</v>
      </c>
      <c r="CU48" s="84"/>
      <c r="CV48" s="84" t="str">
        <f t="shared" si="63"/>
        <v/>
      </c>
      <c r="CW48" s="84" t="str">
        <f t="shared" si="64"/>
        <v>#</v>
      </c>
      <c r="CX48" s="84"/>
      <c r="CY48" s="84" t="str">
        <f t="shared" si="65"/>
        <v/>
      </c>
      <c r="CZ48" s="84" t="str">
        <f t="shared" si="66"/>
        <v>#</v>
      </c>
      <c r="DA48" s="84"/>
      <c r="DB48" s="84" t="str">
        <f t="shared" si="67"/>
        <v/>
      </c>
      <c r="DC48" s="84" t="str">
        <f t="shared" si="68"/>
        <v>#</v>
      </c>
      <c r="DD48" s="84"/>
      <c r="DE48" s="84" t="str">
        <f t="shared" si="69"/>
        <v/>
      </c>
      <c r="DF48" s="84" t="str">
        <f t="shared" si="70"/>
        <v>#</v>
      </c>
      <c r="DG48" s="84"/>
      <c r="DH48" s="84" t="str">
        <f t="shared" si="71"/>
        <v/>
      </c>
      <c r="DI48" s="84" t="str">
        <f t="shared" si="72"/>
        <v>#</v>
      </c>
      <c r="DJ48" s="84"/>
      <c r="DK48" s="84" t="str">
        <f t="shared" si="73"/>
        <v/>
      </c>
      <c r="DL48" s="84" t="str">
        <f t="shared" si="74"/>
        <v>#</v>
      </c>
      <c r="DM48" s="84"/>
      <c r="DN48" s="84" t="str">
        <f t="shared" si="75"/>
        <v/>
      </c>
      <c r="DO48" s="84" t="str">
        <f t="shared" si="76"/>
        <v>#</v>
      </c>
      <c r="DP48" s="84"/>
      <c r="DQ48" s="84" t="str">
        <f t="shared" si="77"/>
        <v/>
      </c>
      <c r="DR48" s="84" t="str">
        <f t="shared" si="78"/>
        <v>#</v>
      </c>
      <c r="DS48" s="84"/>
      <c r="DT48" s="84" t="str">
        <f t="shared" si="79"/>
        <v/>
      </c>
    </row>
    <row r="49" spans="1:124" ht="11.25" customHeight="1" x14ac:dyDescent="0.2">
      <c r="B49" s="63">
        <v>15</v>
      </c>
      <c r="C49" s="84" t="str">
        <f t="shared" si="0"/>
        <v>#</v>
      </c>
      <c r="D49" s="84"/>
      <c r="E49" s="84" t="str">
        <f t="shared" si="1"/>
        <v/>
      </c>
      <c r="F49" s="84" t="str">
        <f t="shared" si="2"/>
        <v>#</v>
      </c>
      <c r="G49" s="84"/>
      <c r="H49" s="84" t="str">
        <f t="shared" si="3"/>
        <v/>
      </c>
      <c r="I49" s="84" t="str">
        <f t="shared" si="4"/>
        <v>#</v>
      </c>
      <c r="J49" s="84"/>
      <c r="K49" s="84" t="str">
        <f t="shared" si="5"/>
        <v/>
      </c>
      <c r="L49" s="84" t="str">
        <f t="shared" si="6"/>
        <v>#</v>
      </c>
      <c r="M49" s="84"/>
      <c r="N49" s="84" t="str">
        <f t="shared" si="7"/>
        <v/>
      </c>
      <c r="O49" s="84" t="str">
        <f t="shared" si="8"/>
        <v>#</v>
      </c>
      <c r="P49" s="84"/>
      <c r="Q49" s="84" t="str">
        <f t="shared" si="9"/>
        <v/>
      </c>
      <c r="R49" s="84" t="str">
        <f t="shared" si="10"/>
        <v>#</v>
      </c>
      <c r="S49" s="84"/>
      <c r="T49" s="84" t="str">
        <f t="shared" si="11"/>
        <v/>
      </c>
      <c r="U49" s="84" t="str">
        <f t="shared" si="12"/>
        <v>#</v>
      </c>
      <c r="V49" s="84"/>
      <c r="W49" s="84" t="str">
        <f t="shared" si="13"/>
        <v/>
      </c>
      <c r="X49" s="84" t="str">
        <f t="shared" si="14"/>
        <v>#</v>
      </c>
      <c r="Y49" s="84"/>
      <c r="Z49" s="84" t="str">
        <f t="shared" si="15"/>
        <v/>
      </c>
      <c r="AA49" s="84" t="str">
        <f t="shared" si="16"/>
        <v>#</v>
      </c>
      <c r="AB49" s="84"/>
      <c r="AC49" s="84" t="str">
        <f t="shared" si="17"/>
        <v/>
      </c>
      <c r="AD49" s="84" t="str">
        <f t="shared" si="18"/>
        <v>#</v>
      </c>
      <c r="AE49" s="84"/>
      <c r="AF49" s="84" t="str">
        <f t="shared" si="19"/>
        <v/>
      </c>
      <c r="AG49" s="84" t="str">
        <f t="shared" si="20"/>
        <v>#</v>
      </c>
      <c r="AH49" s="84"/>
      <c r="AI49" s="84" t="str">
        <f t="shared" si="21"/>
        <v/>
      </c>
      <c r="AJ49" s="84" t="str">
        <f t="shared" si="22"/>
        <v>#</v>
      </c>
      <c r="AK49" s="84"/>
      <c r="AL49" s="84" t="str">
        <f t="shared" si="23"/>
        <v/>
      </c>
      <c r="AM49" s="84" t="str">
        <f t="shared" si="24"/>
        <v>#</v>
      </c>
      <c r="AN49" s="84"/>
      <c r="AO49" s="84" t="str">
        <f t="shared" si="25"/>
        <v/>
      </c>
      <c r="AP49" s="84" t="str">
        <f t="shared" si="26"/>
        <v>#</v>
      </c>
      <c r="AQ49" s="84"/>
      <c r="AR49" s="84" t="str">
        <f t="shared" si="27"/>
        <v/>
      </c>
      <c r="AS49" s="84" t="str">
        <f t="shared" si="28"/>
        <v>#</v>
      </c>
      <c r="AT49" s="84"/>
      <c r="AU49" s="84" t="str">
        <f t="shared" si="29"/>
        <v/>
      </c>
      <c r="AV49" s="84" t="str">
        <f t="shared" si="30"/>
        <v>#</v>
      </c>
      <c r="AW49" s="84"/>
      <c r="AX49" s="84" t="str">
        <f t="shared" si="31"/>
        <v/>
      </c>
      <c r="AY49" s="84" t="str">
        <f t="shared" si="32"/>
        <v>#</v>
      </c>
      <c r="AZ49" s="84"/>
      <c r="BA49" s="84" t="str">
        <f t="shared" si="33"/>
        <v/>
      </c>
      <c r="BB49" s="84" t="str">
        <f t="shared" si="34"/>
        <v>#</v>
      </c>
      <c r="BC49" s="84"/>
      <c r="BD49" s="84" t="str">
        <f t="shared" si="35"/>
        <v/>
      </c>
      <c r="BE49" s="84" t="str">
        <f t="shared" si="36"/>
        <v>#</v>
      </c>
      <c r="BF49" s="84"/>
      <c r="BG49" s="84" t="str">
        <f t="shared" si="37"/>
        <v/>
      </c>
      <c r="BH49" s="84" t="str">
        <f t="shared" si="38"/>
        <v>#</v>
      </c>
      <c r="BI49" s="84"/>
      <c r="BJ49" s="84" t="str">
        <f t="shared" si="39"/>
        <v/>
      </c>
      <c r="BM49" s="84" t="str">
        <f t="shared" si="40"/>
        <v>#</v>
      </c>
      <c r="BN49" s="84"/>
      <c r="BO49" s="84" t="str">
        <f t="shared" si="41"/>
        <v/>
      </c>
      <c r="BP49" s="84" t="str">
        <f t="shared" si="42"/>
        <v>#</v>
      </c>
      <c r="BQ49" s="84"/>
      <c r="BR49" s="84" t="str">
        <f t="shared" si="43"/>
        <v/>
      </c>
      <c r="BS49" s="84" t="str">
        <f t="shared" si="44"/>
        <v>#</v>
      </c>
      <c r="BT49" s="84"/>
      <c r="BU49" s="84" t="str">
        <f t="shared" si="45"/>
        <v/>
      </c>
      <c r="BV49" s="84" t="str">
        <f t="shared" si="46"/>
        <v>#</v>
      </c>
      <c r="BW49" s="84"/>
      <c r="BX49" s="84" t="str">
        <f t="shared" si="47"/>
        <v/>
      </c>
      <c r="BY49" s="84" t="str">
        <f t="shared" si="48"/>
        <v>#</v>
      </c>
      <c r="BZ49" s="84"/>
      <c r="CA49" s="84" t="str">
        <f t="shared" si="49"/>
        <v/>
      </c>
      <c r="CB49" s="84" t="str">
        <f t="shared" si="50"/>
        <v>#</v>
      </c>
      <c r="CC49" s="84"/>
      <c r="CD49" s="84" t="str">
        <f t="shared" si="51"/>
        <v/>
      </c>
      <c r="CE49" s="84" t="str">
        <f t="shared" si="52"/>
        <v>#</v>
      </c>
      <c r="CF49" s="84"/>
      <c r="CG49" s="84" t="str">
        <f t="shared" si="53"/>
        <v/>
      </c>
      <c r="CH49" s="84" t="str">
        <f t="shared" si="54"/>
        <v>#</v>
      </c>
      <c r="CI49" s="84"/>
      <c r="CJ49" s="84" t="str">
        <f t="shared" si="55"/>
        <v/>
      </c>
      <c r="CK49" s="84" t="str">
        <f t="shared" si="56"/>
        <v>#</v>
      </c>
      <c r="CL49" s="84"/>
      <c r="CM49" s="84" t="str">
        <f t="shared" si="57"/>
        <v/>
      </c>
      <c r="CN49" s="84" t="str">
        <f t="shared" si="58"/>
        <v>#</v>
      </c>
      <c r="CO49" s="84"/>
      <c r="CP49" s="84" t="str">
        <f t="shared" si="59"/>
        <v/>
      </c>
      <c r="CQ49" s="84" t="str">
        <f t="shared" si="60"/>
        <v>#</v>
      </c>
      <c r="CR49" s="84"/>
      <c r="CS49" s="84" t="str">
        <f t="shared" si="61"/>
        <v/>
      </c>
      <c r="CT49" s="84" t="str">
        <f t="shared" si="62"/>
        <v>#</v>
      </c>
      <c r="CU49" s="84"/>
      <c r="CV49" s="84" t="str">
        <f t="shared" si="63"/>
        <v/>
      </c>
      <c r="CW49" s="84" t="str">
        <f t="shared" si="64"/>
        <v>#</v>
      </c>
      <c r="CX49" s="84"/>
      <c r="CY49" s="84" t="str">
        <f t="shared" si="65"/>
        <v/>
      </c>
      <c r="CZ49" s="84" t="str">
        <f t="shared" si="66"/>
        <v>#</v>
      </c>
      <c r="DA49" s="84"/>
      <c r="DB49" s="84" t="str">
        <f t="shared" si="67"/>
        <v/>
      </c>
      <c r="DC49" s="84" t="str">
        <f t="shared" si="68"/>
        <v>#</v>
      </c>
      <c r="DD49" s="84"/>
      <c r="DE49" s="84" t="str">
        <f t="shared" si="69"/>
        <v/>
      </c>
      <c r="DF49" s="84" t="str">
        <f t="shared" si="70"/>
        <v>#</v>
      </c>
      <c r="DG49" s="84"/>
      <c r="DH49" s="84" t="str">
        <f t="shared" si="71"/>
        <v/>
      </c>
      <c r="DI49" s="84" t="str">
        <f t="shared" si="72"/>
        <v>#</v>
      </c>
      <c r="DJ49" s="84"/>
      <c r="DK49" s="84" t="str">
        <f t="shared" si="73"/>
        <v/>
      </c>
      <c r="DL49" s="84" t="str">
        <f t="shared" si="74"/>
        <v>#</v>
      </c>
      <c r="DM49" s="84"/>
      <c r="DN49" s="84" t="str">
        <f t="shared" si="75"/>
        <v/>
      </c>
      <c r="DO49" s="84" t="str">
        <f t="shared" si="76"/>
        <v>#</v>
      </c>
      <c r="DP49" s="84"/>
      <c r="DQ49" s="84" t="str">
        <f t="shared" si="77"/>
        <v/>
      </c>
      <c r="DR49" s="84" t="str">
        <f t="shared" si="78"/>
        <v>#</v>
      </c>
      <c r="DS49" s="84"/>
      <c r="DT49" s="84" t="str">
        <f t="shared" si="79"/>
        <v/>
      </c>
    </row>
    <row r="50" spans="1:124" ht="11.25" customHeight="1" x14ac:dyDescent="0.2">
      <c r="B50" s="63">
        <v>16</v>
      </c>
      <c r="C50" s="84" t="str">
        <f t="shared" si="0"/>
        <v>#</v>
      </c>
      <c r="D50" s="84"/>
      <c r="E50" s="84" t="str">
        <f t="shared" si="1"/>
        <v/>
      </c>
      <c r="F50" s="84" t="str">
        <f t="shared" si="2"/>
        <v>#</v>
      </c>
      <c r="G50" s="84"/>
      <c r="H50" s="84" t="str">
        <f t="shared" si="3"/>
        <v/>
      </c>
      <c r="I50" s="84" t="str">
        <f t="shared" si="4"/>
        <v>#</v>
      </c>
      <c r="J50" s="84"/>
      <c r="K50" s="84" t="str">
        <f t="shared" si="5"/>
        <v/>
      </c>
      <c r="L50" s="84" t="str">
        <f t="shared" si="6"/>
        <v>#</v>
      </c>
      <c r="M50" s="84"/>
      <c r="N50" s="84" t="str">
        <f t="shared" si="7"/>
        <v/>
      </c>
      <c r="O50" s="84" t="str">
        <f t="shared" si="8"/>
        <v>#</v>
      </c>
      <c r="P50" s="84"/>
      <c r="Q50" s="84" t="str">
        <f t="shared" si="9"/>
        <v/>
      </c>
      <c r="R50" s="84" t="str">
        <f t="shared" si="10"/>
        <v>#</v>
      </c>
      <c r="S50" s="84"/>
      <c r="T50" s="84" t="str">
        <f t="shared" si="11"/>
        <v/>
      </c>
      <c r="U50" s="84" t="str">
        <f t="shared" si="12"/>
        <v>#</v>
      </c>
      <c r="V50" s="84"/>
      <c r="W50" s="84" t="str">
        <f t="shared" si="13"/>
        <v/>
      </c>
      <c r="X50" s="84" t="str">
        <f t="shared" si="14"/>
        <v>#</v>
      </c>
      <c r="Y50" s="84"/>
      <c r="Z50" s="84" t="str">
        <f t="shared" si="15"/>
        <v/>
      </c>
      <c r="AA50" s="84" t="str">
        <f t="shared" si="16"/>
        <v>#</v>
      </c>
      <c r="AB50" s="84"/>
      <c r="AC50" s="84" t="str">
        <f t="shared" si="17"/>
        <v/>
      </c>
      <c r="AD50" s="84" t="str">
        <f t="shared" si="18"/>
        <v>#</v>
      </c>
      <c r="AE50" s="84"/>
      <c r="AF50" s="84" t="str">
        <f t="shared" si="19"/>
        <v/>
      </c>
      <c r="AG50" s="84" t="str">
        <f t="shared" si="20"/>
        <v>#</v>
      </c>
      <c r="AH50" s="84"/>
      <c r="AI50" s="84" t="str">
        <f t="shared" si="21"/>
        <v/>
      </c>
      <c r="AJ50" s="84" t="str">
        <f t="shared" si="22"/>
        <v>#</v>
      </c>
      <c r="AK50" s="84"/>
      <c r="AL50" s="84" t="str">
        <f t="shared" si="23"/>
        <v/>
      </c>
      <c r="AM50" s="84" t="str">
        <f t="shared" si="24"/>
        <v>#</v>
      </c>
      <c r="AN50" s="84"/>
      <c r="AO50" s="84" t="str">
        <f t="shared" si="25"/>
        <v/>
      </c>
      <c r="AP50" s="84" t="str">
        <f t="shared" si="26"/>
        <v>#</v>
      </c>
      <c r="AQ50" s="84"/>
      <c r="AR50" s="84" t="str">
        <f t="shared" si="27"/>
        <v/>
      </c>
      <c r="AS50" s="84" t="str">
        <f t="shared" si="28"/>
        <v>#</v>
      </c>
      <c r="AT50" s="84"/>
      <c r="AU50" s="84" t="str">
        <f t="shared" si="29"/>
        <v/>
      </c>
      <c r="AV50" s="84" t="str">
        <f t="shared" si="30"/>
        <v>#</v>
      </c>
      <c r="AW50" s="84"/>
      <c r="AX50" s="84" t="str">
        <f t="shared" si="31"/>
        <v/>
      </c>
      <c r="AY50" s="84" t="str">
        <f t="shared" si="32"/>
        <v>#</v>
      </c>
      <c r="AZ50" s="84"/>
      <c r="BA50" s="84" t="str">
        <f t="shared" si="33"/>
        <v/>
      </c>
      <c r="BB50" s="84" t="str">
        <f t="shared" si="34"/>
        <v>#</v>
      </c>
      <c r="BC50" s="84"/>
      <c r="BD50" s="84" t="str">
        <f t="shared" si="35"/>
        <v/>
      </c>
      <c r="BE50" s="84" t="str">
        <f t="shared" si="36"/>
        <v>#</v>
      </c>
      <c r="BF50" s="84"/>
      <c r="BG50" s="84" t="str">
        <f t="shared" si="37"/>
        <v/>
      </c>
      <c r="BH50" s="84" t="str">
        <f t="shared" si="38"/>
        <v>#</v>
      </c>
      <c r="BI50" s="84"/>
      <c r="BJ50" s="84" t="str">
        <f t="shared" si="39"/>
        <v/>
      </c>
      <c r="BM50" s="84" t="str">
        <f t="shared" si="40"/>
        <v>#</v>
      </c>
      <c r="BN50" s="84"/>
      <c r="BO50" s="84" t="str">
        <f t="shared" si="41"/>
        <v/>
      </c>
      <c r="BP50" s="84" t="str">
        <f t="shared" si="42"/>
        <v>#</v>
      </c>
      <c r="BQ50" s="84"/>
      <c r="BR50" s="84" t="str">
        <f t="shared" si="43"/>
        <v/>
      </c>
      <c r="BS50" s="84" t="str">
        <f t="shared" si="44"/>
        <v>#</v>
      </c>
      <c r="BT50" s="84"/>
      <c r="BU50" s="84" t="str">
        <f t="shared" si="45"/>
        <v/>
      </c>
      <c r="BV50" s="84" t="str">
        <f t="shared" si="46"/>
        <v>#</v>
      </c>
      <c r="BW50" s="84"/>
      <c r="BX50" s="84" t="str">
        <f t="shared" si="47"/>
        <v/>
      </c>
      <c r="BY50" s="84" t="str">
        <f t="shared" si="48"/>
        <v>#</v>
      </c>
      <c r="BZ50" s="84"/>
      <c r="CA50" s="84" t="str">
        <f t="shared" si="49"/>
        <v/>
      </c>
      <c r="CB50" s="84" t="str">
        <f t="shared" si="50"/>
        <v>#</v>
      </c>
      <c r="CC50" s="84"/>
      <c r="CD50" s="84" t="str">
        <f t="shared" si="51"/>
        <v/>
      </c>
      <c r="CE50" s="84" t="str">
        <f t="shared" si="52"/>
        <v>#</v>
      </c>
      <c r="CF50" s="84"/>
      <c r="CG50" s="84" t="str">
        <f t="shared" si="53"/>
        <v/>
      </c>
      <c r="CH50" s="84" t="str">
        <f t="shared" si="54"/>
        <v>#</v>
      </c>
      <c r="CI50" s="84"/>
      <c r="CJ50" s="84" t="str">
        <f t="shared" si="55"/>
        <v/>
      </c>
      <c r="CK50" s="84" t="str">
        <f t="shared" si="56"/>
        <v>#</v>
      </c>
      <c r="CL50" s="84"/>
      <c r="CM50" s="84" t="str">
        <f t="shared" si="57"/>
        <v/>
      </c>
      <c r="CN50" s="84" t="str">
        <f t="shared" si="58"/>
        <v>#</v>
      </c>
      <c r="CO50" s="84"/>
      <c r="CP50" s="84" t="str">
        <f t="shared" si="59"/>
        <v/>
      </c>
      <c r="CQ50" s="84" t="str">
        <f t="shared" si="60"/>
        <v>#</v>
      </c>
      <c r="CR50" s="84"/>
      <c r="CS50" s="84" t="str">
        <f t="shared" si="61"/>
        <v/>
      </c>
      <c r="CT50" s="84" t="str">
        <f t="shared" si="62"/>
        <v>#</v>
      </c>
      <c r="CU50" s="84"/>
      <c r="CV50" s="84" t="str">
        <f t="shared" si="63"/>
        <v/>
      </c>
      <c r="CW50" s="84" t="str">
        <f t="shared" si="64"/>
        <v>#</v>
      </c>
      <c r="CX50" s="84"/>
      <c r="CY50" s="84" t="str">
        <f t="shared" si="65"/>
        <v/>
      </c>
      <c r="CZ50" s="84" t="str">
        <f t="shared" si="66"/>
        <v>#</v>
      </c>
      <c r="DA50" s="84"/>
      <c r="DB50" s="84" t="str">
        <f t="shared" si="67"/>
        <v/>
      </c>
      <c r="DC50" s="84" t="str">
        <f t="shared" si="68"/>
        <v>#</v>
      </c>
      <c r="DD50" s="84"/>
      <c r="DE50" s="84" t="str">
        <f t="shared" si="69"/>
        <v/>
      </c>
      <c r="DF50" s="84" t="str">
        <f t="shared" si="70"/>
        <v>#</v>
      </c>
      <c r="DG50" s="84"/>
      <c r="DH50" s="84" t="str">
        <f t="shared" si="71"/>
        <v/>
      </c>
      <c r="DI50" s="84" t="str">
        <f t="shared" si="72"/>
        <v>#</v>
      </c>
      <c r="DJ50" s="84"/>
      <c r="DK50" s="84" t="str">
        <f t="shared" si="73"/>
        <v/>
      </c>
      <c r="DL50" s="84" t="str">
        <f t="shared" si="74"/>
        <v>#</v>
      </c>
      <c r="DM50" s="84"/>
      <c r="DN50" s="84" t="str">
        <f t="shared" si="75"/>
        <v/>
      </c>
      <c r="DO50" s="84" t="str">
        <f t="shared" si="76"/>
        <v>#</v>
      </c>
      <c r="DP50" s="84"/>
      <c r="DQ50" s="84" t="str">
        <f t="shared" si="77"/>
        <v/>
      </c>
      <c r="DR50" s="84" t="str">
        <f t="shared" si="78"/>
        <v>#</v>
      </c>
      <c r="DS50" s="84"/>
      <c r="DT50" s="84" t="str">
        <f t="shared" si="79"/>
        <v/>
      </c>
    </row>
    <row r="51" spans="1:124" x14ac:dyDescent="0.2">
      <c r="C51" s="141" t="s">
        <v>255</v>
      </c>
      <c r="BM51" s="141" t="s">
        <v>255</v>
      </c>
    </row>
    <row r="53" spans="1:124" x14ac:dyDescent="0.2">
      <c r="A53" s="63">
        <v>1</v>
      </c>
      <c r="B53" s="63">
        <f>IF(AND(Список!H6&gt;0,Список!K6=1),CHOOSE(Список!M6,1,2,3,4,5,6,7,8,9,10,11,12,13,14,15,16),17)</f>
        <v>2</v>
      </c>
      <c r="C53" s="65">
        <f>IF(OR($B53=17,C$2="нет"),"#",IF(BM53=1,1,IF(CHOOSE($B53,C$35,C$36,C$37,C$38,C$39,C$40,C$41,C$42,C$43,C$44,C$45,C$46,C$47,C$48,C$49,C$50,"#")='Часть 1'!D7,1,0)*IF(C$33=2,E53,1)))</f>
        <v>0</v>
      </c>
      <c r="E53" s="65">
        <f>IF(OR($B53=17,E$2="нет"),"#",IF(CHOOSE($B53,E$35,E$36,E$37,E$38,E$39,E$40,E$41,E$42,E$43,E$44,E$45,E$46,E$47,E$48,E$49,E$50,"#")='Часть 1'!F7,1,0))</f>
        <v>1</v>
      </c>
      <c r="F53" s="65">
        <f>IF(OR($B53=17,F$2="нет"),"#",IF(BP53=1,1,IF(CHOOSE($B53,F$35,F$36,F$37,F$38,F$39,F$40,F$41,F$42,F$43,F$44,F$45,F$46,F$47,F$48,F$49,F$50,"#")='Часть 1'!G7,1,0)*IF(F$33=2,H53,1)))</f>
        <v>1</v>
      </c>
      <c r="H53" s="65">
        <f>IF(OR($B53=17,H$2="нет"),"#",IF(CHOOSE($B53,H$35,H$36,H$37,H$38,H$39,H$40,H$41,H$42,H$43,H$44,H$45,H$46,H$47,H$48,H$49,H$50,"#")='Часть 1'!I7,1,0))</f>
        <v>1</v>
      </c>
      <c r="I53" s="65">
        <f>IF(OR($B53=17,I$2="нет"),"#",IF(BS53=1,1,IF(CHOOSE($B53,I$35,I$36,I$37,I$38,I$39,I$40,I$41,I$42,I$43,I$44,I$45,I$46,I$47,I$48,I$49,I$50,"#")='Часть 1'!J7,1,0)*IF(I$33=2,K53,1)))</f>
        <v>1</v>
      </c>
      <c r="K53" s="65">
        <f>IF(OR($B53=17,K$2="нет"),"#",IF(CHOOSE($B53,K$35,K$36,K$37,K$38,K$39,K$40,K$41,K$42,K$43,K$44,K$45,K$46,K$47,K$48,K$49,K$50,"#")='Часть 1'!L7,1,0))</f>
        <v>1</v>
      </c>
      <c r="L53" s="65">
        <f>IF(OR($B53=17,L$2="нет"),"#",IF(BV53=1,1,IF(CHOOSE($B53,L$35,L$36,L$37,L$38,L$39,L$40,L$41,L$42,L$43,L$44,L$45,L$46,L$47,L$48,L$49,L$50,"#")='Часть 1'!M7,1,0)*IF(L$33=2,N53,1)))</f>
        <v>0</v>
      </c>
      <c r="N53" s="65">
        <f>IF(OR($B53=17,N$2="нет"),"#",IF(CHOOSE($B53,N$35,N$36,N$37,N$38,N$39,N$40,N$41,N$42,N$43,N$44,N$45,N$46,N$47,N$48,N$49,N$50,"#")='Часть 1'!O7,1,0))</f>
        <v>1</v>
      </c>
      <c r="O53" s="65">
        <f>IF(OR($B53=17,O$2="нет"),"#",IF(BY53=1,1,IF(CHOOSE($B53,O$35,O$36,O$37,O$38,O$39,O$40,O$41,O$42,O$43,O$44,O$45,O$46,O$47,O$48,O$49,O$50,"#")='Часть 1'!P7,1,0)*IF(O$33=2,Q53,1)))</f>
        <v>0</v>
      </c>
      <c r="Q53" s="65">
        <f>IF(OR($B53=17,Q$2="нет"),"#",IF(CHOOSE($B53,Q$35,Q$36,Q$37,Q$38,Q$39,Q$40,Q$41,Q$42,Q$43,Q$44,Q$45,Q$46,Q$47,Q$48,Q$49,Q$50,"#")='Часть 1'!R7,1,0))</f>
        <v>1</v>
      </c>
      <c r="R53" s="65">
        <f>IF(OR($B53=17,R$2="нет"),"#",IF(CB53=1,1,IF(CHOOSE($B53,R$35,R$36,R$37,R$38,R$39,R$40,R$41,R$42,R$43,R$44,R$45,R$46,R$47,R$48,R$49,R$50,"#")='Часть 1'!S7,1,0)*IF(R$33=2,T53,1)))</f>
        <v>1</v>
      </c>
      <c r="T53" s="65">
        <f>IF(OR($B53=17,T$2="нет"),"#",IF(CHOOSE($B53,T$35,T$36,T$37,T$38,T$39,T$40,T$41,T$42,T$43,T$44,T$45,T$46,T$47,T$48,T$49,T$50,"#")='Часть 1'!U7,1,0))</f>
        <v>1</v>
      </c>
      <c r="U53" s="65">
        <f>IF(OR($B53=17,U$2="нет"),"#",IF(CE53=1,1,IF(CHOOSE($B53,U$35,U$36,U$37,U$38,U$39,U$40,U$41,U$42,U$43,U$44,U$45,U$46,U$47,U$48,U$49,U$50,"#")='Часть 1'!V7,1,0)*IF(U$33=2,W53,1)))</f>
        <v>1</v>
      </c>
      <c r="W53" s="65">
        <f>IF(OR($B53=17,W$2="нет"),"#",IF(CHOOSE($B53,W$35,W$36,W$37,W$38,W$39,W$40,W$41,W$42,W$43,W$44,W$45,W$46,W$47,W$48,W$49,W$50,"#")='Часть 1'!X7,1,0))</f>
        <v>1</v>
      </c>
      <c r="X53" s="65">
        <f>IF(OR($B53=17,X$2="нет"),"#",IF(CH53=1,1,IF(CHOOSE($B53,X$35,X$36,X$37,X$38,X$39,X$40,X$41,X$42,X$43,X$44,X$45,X$46,X$47,X$48,X$49,X$50,"#")='Часть 1'!Y7,1,0)*IF(X$33=2,Z53,1)))</f>
        <v>0</v>
      </c>
      <c r="Z53" s="65">
        <f>IF(OR($B53=17,Z$2="нет"),"#",IF(CHOOSE($B53,Z$35,Z$36,Z$37,Z$38,Z$39,Z$40,Z$41,Z$42,Z$43,Z$44,Z$45,Z$46,Z$47,Z$48,Z$49,Z$50,"#")='Часть 1'!AA7,1,0))</f>
        <v>1</v>
      </c>
      <c r="AA53" s="65" t="str">
        <f>IF(OR($B53=17,AA$2="нет"),"#",IF(CK53=1,1,IF(CHOOSE($B53,AA$35,AA$36,AA$37,AA$38,AA$39,AA$40,AA$41,AA$42,AA$43,AA$44,AA$45,AA$46,AA$47,AA$48,AA$49,AA$50,"#")='Часть 1'!AB7,1,0)*IF(AA$33=2,AC53,1)))</f>
        <v>#</v>
      </c>
      <c r="AC53" s="65">
        <f>IF(OR($B53=17,AC$2="нет"),"#",IF(CHOOSE($B53,AC$35,AC$36,AC$37,AC$38,AC$39,AC$40,AC$41,AC$42,AC$43,AC$44,AC$45,AC$46,AC$47,AC$48,AC$49,AC$50,"#")='Часть 1'!AD7,1,0))</f>
        <v>1</v>
      </c>
      <c r="AD53" s="65" t="str">
        <f>IF(OR($B53=17,AD$2="нет"),"#",IF(CN53=1,1,IF(CHOOSE($B53,AD$35,AD$36,AD$37,AD$38,AD$39,AD$40,AD$41,AD$42,AD$43,AD$44,AD$45,AD$46,AD$47,AD$48,AD$49,AD$50,"#")='Часть 1'!AE7,1,0)*IF(AD$33=2,AF53,1)))</f>
        <v>#</v>
      </c>
      <c r="AF53" s="65">
        <f>IF(OR($B53=17,AF$2="нет"),"#",IF(CHOOSE($B53,AF$35,AF$36,AF$37,AF$38,AF$39,AF$40,AF$41,AF$42,AF$43,AF$44,AF$45,AF$46,AF$47,AF$48,AF$49,AF$50,"#")='Часть 1'!AG7,1,0))</f>
        <v>1</v>
      </c>
      <c r="AG53" s="65" t="str">
        <f>IF(OR($B53=17,AG$2="нет"),"#",IF(CQ53=1,1,IF(CHOOSE($B53,AG$35,AG$36,AG$37,AG$38,AG$39,AG$40,AG$41,AG$42,AG$43,AG$44,AG$45,AG$46,AG$47,AG$48,AG$49,AG$50,"#")='Часть 1'!AH7,1,0)*IF(AG$33=2,AI53,1)))</f>
        <v>#</v>
      </c>
      <c r="AI53" s="65">
        <f>IF(OR($B53=17,AI$2="нет"),"#",IF(CHOOSE($B53,AI$35,AI$36,AI$37,AI$38,AI$39,AI$40,AI$41,AI$42,AI$43,AI$44,AI$45,AI$46,AI$47,AI$48,AI$49,AI$50,"#")='Часть 1'!AJ7,1,0))</f>
        <v>1</v>
      </c>
      <c r="AJ53" s="65" t="str">
        <f>IF(OR($B53=17,AJ$2="нет"),"#",IF(CT53=1,1,IF(CHOOSE($B53,AJ$35,AJ$36,AJ$37,AJ$38,AJ$39,AJ$40,AJ$41,AJ$42,AJ$43,AJ$44,AJ$45,AJ$46,AJ$47,AJ$48,AJ$49,AJ$50,"#")='Часть 1'!AK7,1,0)*IF(AJ$33=2,AL53,1)))</f>
        <v>#</v>
      </c>
      <c r="AL53" s="65">
        <f>IF(OR($B53=17,AL$2="нет"),"#",IF(CHOOSE($B53,AL$35,AL$36,AL$37,AL$38,AL$39,AL$40,AL$41,AL$42,AL$43,AL$44,AL$45,AL$46,AL$47,AL$48,AL$49,AL$50,"#")='Часть 1'!AM7,1,0))</f>
        <v>1</v>
      </c>
      <c r="AM53" s="65" t="str">
        <f>IF(OR($B53=17,AM$2="нет"),"#",IF(CW53=1,1,IF(CHOOSE($B53,AM$35,AM$36,AM$37,AM$38,AM$39,AM$40,AM$41,AM$42,AM$43,AM$44,AM$45,AM$46,AM$47,AM$48,AM$49,AM$50,"#")='Часть 1'!AN7,1,0)*IF(AM$33=2,AO53,1)))</f>
        <v>#</v>
      </c>
      <c r="AO53" s="65">
        <f>IF(OR($B53=17,AO$2="нет"),"#",IF(CHOOSE($B53,AO$35,AO$36,AO$37,AO$38,AO$39,AO$40,AO$41,AO$42,AO$43,AO$44,AO$45,AO$46,AO$47,AO$48,AO$49,AO$50,"#")='Часть 1'!AP7,1,0))</f>
        <v>1</v>
      </c>
      <c r="AP53" s="65" t="str">
        <f>IF(OR($B53=17,AP$2="нет"),"#",IF(CZ53=1,1,IF(CHOOSE($B53,AP$35,AP$36,AP$37,AP$38,AP$39,AP$40,AP$41,AP$42,AP$43,AP$44,AP$45,AP$46,AP$47,AP$48,AP$49,AP$50,"#")='Часть 1'!AQ7,1,0)*IF(AP$33=2,AR53,1)))</f>
        <v>#</v>
      </c>
      <c r="AR53" s="65">
        <f>IF(OR($B53=17,AR$2="нет"),"#",IF(CHOOSE($B53,AR$35,AR$36,AR$37,AR$38,AR$39,AR$40,AR$41,AR$42,AR$43,AR$44,AR$45,AR$46,AR$47,AR$48,AR$49,AR$50,"#")='Часть 1'!AS7,1,0))</f>
        <v>1</v>
      </c>
      <c r="AS53" s="65" t="str">
        <f>IF(OR($B53=17,AS$2="нет"),"#",IF(DC53=1,1,IF(CHOOSE($B53,AS$35,AS$36,AS$37,AS$38,AS$39,AS$40,AS$41,AS$42,AS$43,AS$44,AS$45,AS$46,AS$47,AS$48,AS$49,AS$50,"#")='Часть 1'!AT7,1,0)*IF(AS$33=2,AU53,1)))</f>
        <v>#</v>
      </c>
      <c r="AU53" s="65">
        <f>IF(OR($B53=17,AU$2="нет"),"#",IF(CHOOSE($B53,AU$35,AU$36,AU$37,AU$38,AU$39,AU$40,AU$41,AU$42,AU$43,AU$44,AU$45,AU$46,AU$47,AU$48,AU$49,AU$50,"#")='Часть 1'!AV7,1,0))</f>
        <v>1</v>
      </c>
      <c r="AV53" s="65" t="str">
        <f>IF(OR($B53=17,AV$2="нет"),"#",IF(DF53=1,1,IF(CHOOSE($B53,AV$35,AV$36,AV$37,AV$38,AV$39,AV$40,AV$41,AV$42,AV$43,AV$44,AV$45,AV$46,AV$47,AV$48,AV$49,AV$50,"#")='Часть 1'!AW7,1,0)*IF(AV$33=2,AX53,1)))</f>
        <v>#</v>
      </c>
      <c r="AX53" s="65">
        <f>IF(OR($B53=17,AX$2="нет"),"#",IF(CHOOSE($B53,AX$35,AX$36,AX$37,AX$38,AX$39,AX$40,AX$41,AX$42,AX$43,AX$44,AX$45,AX$46,AX$47,AX$48,AX$49,AX$50,"#")='Часть 1'!AY7,1,0))</f>
        <v>1</v>
      </c>
      <c r="AY53" s="65" t="str">
        <f>IF(OR($B53=17,AY$2="нет"),"#",IF(DI53=1,1,IF(CHOOSE($B53,AY$35,AY$36,AY$37,AY$38,AY$39,AY$40,AY$41,AY$42,AY$43,AY$44,AY$45,AY$46,AY$47,AY$48,AY$49,AY$50,"#")='Часть 1'!AZ7,1,0)*IF(AY$33=2,BA53,1)))</f>
        <v>#</v>
      </c>
      <c r="BA53" s="65">
        <f>IF(OR($B53=17,BA$2="нет"),"#",IF(CHOOSE($B53,BA$35,BA$36,BA$37,BA$38,BA$39,BA$40,BA$41,BA$42,BA$43,BA$44,BA$45,BA$46,BA$47,BA$48,BA$49,BA$50,"#")='Часть 1'!BB7,1,0))</f>
        <v>1</v>
      </c>
      <c r="BB53" s="65" t="str">
        <f>IF(OR($B53=17,BB$2="нет"),"#",IF(DL53=1,1,IF(CHOOSE($B53,BB$35,BB$36,BB$37,BB$38,BB$39,BB$40,BB$41,BB$42,BB$43,BB$44,BB$45,BB$46,BB$47,BB$48,BB$49,BB$50,"#")='Часть 1'!BC7,1,0)*IF(BB$33=2,BD53,1)))</f>
        <v>#</v>
      </c>
      <c r="BD53" s="65">
        <f>IF(OR($B53=17,BD$2="нет"),"#",IF(CHOOSE($B53,BD$35,BD$36,BD$37,BD$38,BD$39,BD$40,BD$41,BD$42,BD$43,BD$44,BD$45,BD$46,BD$47,BD$48,BD$49,BD$50,"#")='Часть 1'!BE7,1,0))</f>
        <v>1</v>
      </c>
      <c r="BE53" s="65" t="str">
        <f>IF(OR($B53=17,BE$2="нет"),"#",IF(DO53=1,1,IF(CHOOSE($B53,BE$35,BE$36,BE$37,BE$38,BE$39,BE$40,BE$41,BE$42,BE$43,BE$44,BE$45,BE$46,BE$47,BE$48,BE$49,BE$50,"#")='Часть 1'!BF7,1,0)*IF(BE$33=2,BG53,1)))</f>
        <v>#</v>
      </c>
      <c r="BG53" s="65">
        <f>IF(OR($B53=17,BG$2="нет"),"#",IF(CHOOSE($B53,BG$35,BG$36,BG$37,BG$38,BG$39,BG$40,BG$41,BG$42,BG$43,BG$44,BG$45,BG$46,BG$47,BG$48,BG$49,BG$50,"#")='Часть 1'!BH7,1,0))</f>
        <v>1</v>
      </c>
      <c r="BH53" s="65" t="str">
        <f>IF(OR($B53=17,BH$2="нет"),"#",IF(DR53=1,1,IF(CHOOSE($B53,BH$35,BH$36,BH$37,BH$38,BH$39,BH$40,BH$41,BH$42,BH$43,BH$44,BH$45,BH$46,BH$47,BH$48,BH$49,BH$50,"#")='Часть 1'!BI7,1,0)*IF(BH$33=2,BJ53,1)))</f>
        <v>#</v>
      </c>
      <c r="BJ53" s="65">
        <f>IF(OR($B53=17,BJ$2="нет"),"#",IF(CHOOSE($B53,BJ$35,BJ$36,BJ$37,BJ$38,BJ$39,BJ$40,BJ$41,BJ$42,BJ$43,BJ$44,BJ$45,BJ$46,BJ$47,BJ$48,BJ$49,BJ$50,"#")='Часть 1'!BK7,1,0))</f>
        <v>1</v>
      </c>
      <c r="BM53" s="65">
        <f>IF(OR($B53=17,BM$2="нет"),"#",IF(AND('Часть 1'!D7&lt;&gt;"#",CHOOSE($B53,BM$35,BM$36,BM$37,BM$38,BM$39,BM$40,BM$41,BM$42,BM$43,BM$44,BM$45,BM$46,BM$47,BM$48,BM$49,BM$50,"#")='Часть 1'!D7),1,0)*IF(BM$33=2,BO53,1))</f>
        <v>0</v>
      </c>
      <c r="BO53" s="65">
        <f>IF(OR($B53=17,BO$2="нет"),"#",IF(CHOOSE($B53,BO$35,BO$36,BO$37,BO$38,BO$39,BO$40,BO$41,BO$42,BO$43,BO$44,BO$45,BO$46,BO$47,BO$48,BO$49,BO$50,"#")='Часть 1'!F7,1,0))</f>
        <v>1</v>
      </c>
      <c r="BP53" s="65">
        <f>IF(OR($B53=17,BP$2="нет"),"#",IF(AND('Часть 1'!G7&lt;&gt;"#",CHOOSE($B53,BP$35,BP$36,BP$37,BP$38,BP$39,BP$40,BP$41,BP$42,BP$43,BP$44,BP$45,BP$46,BP$47,BP$48,BP$49,BP$50,"#")='Часть 1'!G7),1,0)*IF(BP$33=2,BR53,1))</f>
        <v>0</v>
      </c>
      <c r="BR53" s="65">
        <f>IF(OR($B53=17,BR$2="нет"),"#",IF(CHOOSE($B53,BR$35,BR$36,BR$37,BR$38,BR$39,BR$40,BR$41,BR$42,BR$43,BR$44,BR$45,BR$46,BR$47,BR$48,BR$49,BR$50,"#")='Часть 1'!I7,1,0))</f>
        <v>1</v>
      </c>
      <c r="BS53" s="65">
        <f>IF(OR($B53=17,BS$2="нет"),"#",IF(AND('Часть 1'!J7&lt;&gt;"#",CHOOSE($B53,BS$35,BS$36,BS$37,BS$38,BS$39,BS$40,BS$41,BS$42,BS$43,BS$44,BS$45,BS$46,BS$47,BS$48,BS$49,BS$50,"#")='Часть 1'!J7),1,0)*IF(BS$33=2,BU53,1))</f>
        <v>0</v>
      </c>
      <c r="BU53" s="65">
        <f>IF(OR($B53=17,BU$2="нет"),"#",IF(CHOOSE($B53,BU$35,BU$36,BU$37,BU$38,BU$39,BU$40,BU$41,BU$42,BU$43,BU$44,BU$45,BU$46,BU$47,BU$48,BU$49,BU$50,"#")='Часть 1'!L7,1,0))</f>
        <v>1</v>
      </c>
      <c r="BV53" s="65">
        <f>IF(OR($B53=17,BV$2="нет"),"#",IF(AND('Часть 1'!M7&lt;&gt;"#",CHOOSE($B53,BV$35,BV$36,BV$37,BV$38,BV$39,BV$40,BV$41,BV$42,BV$43,BV$44,BV$45,BV$46,BV$47,BV$48,BV$49,BV$50,"#")='Часть 1'!M7),1,0)*IF(BV$33=2,BX53,1))</f>
        <v>0</v>
      </c>
      <c r="BX53" s="65">
        <f>IF(OR($B53=17,BX$2="нет"),"#",IF(CHOOSE($B53,BX$35,BX$36,BX$37,BX$38,BX$39,BX$40,BX$41,BX$42,BX$43,BX$44,BX$45,BX$46,BX$47,BX$48,BX$49,BX$50,"#")='Часть 1'!O7,1,0))</f>
        <v>1</v>
      </c>
      <c r="BY53" s="65">
        <f>IF(OR($B53=17,BY$2="нет"),"#",IF(AND('Часть 1'!P7&lt;&gt;"#",CHOOSE($B53,BY$35,BY$36,BY$37,BY$38,BY$39,BY$40,BY$41,BY$42,BY$43,BY$44,BY$45,BY$46,BY$47,BY$48,BY$49,BY$50,"#")='Часть 1'!P7),1,0)*IF(BY$33=2,CA53,1))</f>
        <v>0</v>
      </c>
      <c r="CA53" s="65">
        <f>IF(OR($B53=17,CA$2="нет"),"#",IF(CHOOSE($B53,CA$35,CA$36,CA$37,CA$38,CA$39,CA$40,CA$41,CA$42,CA$43,CA$44,CA$45,CA$46,CA$47,CA$48,CA$49,CA$50,"#")='Часть 1'!R7,1,0))</f>
        <v>1</v>
      </c>
      <c r="CB53" s="65">
        <f>IF(OR($B53=17,CB$2="нет"),"#",IF(AND('Часть 1'!S7&lt;&gt;"#",CHOOSE($B53,CB$35,CB$36,CB$37,CB$38,CB$39,CB$40,CB$41,CB$42,CB$43,CB$44,CB$45,CB$46,CB$47,CB$48,CB$49,CB$50,"#")='Часть 1'!S7),1,0)*IF(CB$33=2,CD53,1))</f>
        <v>0</v>
      </c>
      <c r="CD53" s="65">
        <f>IF(OR($B53=17,CD$2="нет"),"#",IF(CHOOSE($B53,CD$35,CD$36,CD$37,CD$38,CD$39,CD$40,CD$41,CD$42,CD$43,CD$44,CD$45,CD$46,CD$47,CD$48,CD$49,CD$50,"#")='Часть 1'!U7,1,0))</f>
        <v>1</v>
      </c>
      <c r="CE53" s="65">
        <f>IF(OR($B53=17,CE$2="нет"),"#",IF(AND('Часть 1'!V7&lt;&gt;"#",CHOOSE($B53,CE$35,CE$36,CE$37,CE$38,CE$39,CE$40,CE$41,CE$42,CE$43,CE$44,CE$45,CE$46,CE$47,CE$48,CE$49,CE$50,"#")='Часть 1'!V7),1,0)*IF(CE$33=2,CG53,1))</f>
        <v>0</v>
      </c>
      <c r="CG53" s="65">
        <f>IF(OR($B53=17,CG$2="нет"),"#",IF(CHOOSE($B53,CG$35,CG$36,CG$37,CG$38,CG$39,CG$40,CG$41,CG$42,CG$43,CG$44,CG$45,CG$46,CG$47,CG$48,CG$49,CG$50,"#")='Часть 1'!X7,1,0))</f>
        <v>1</v>
      </c>
      <c r="CH53" s="65">
        <f>IF(OR($B53=17,CH$2="нет"),"#",IF(AND('Часть 1'!Y7&lt;&gt;"#",CHOOSE($B53,CH$35,CH$36,CH$37,CH$38,CH$39,CH$40,CH$41,CH$42,CH$43,CH$44,CH$45,CH$46,CH$47,CH$48,CH$49,CH$50,"#")='Часть 1'!Y7),1,0)*IF(CH$33=2,CJ53,1))</f>
        <v>0</v>
      </c>
      <c r="CJ53" s="65">
        <f>IF(OR($B53=17,CJ$2="нет"),"#",IF(CHOOSE($B53,CJ$35,CJ$36,CJ$37,CJ$38,CJ$39,CJ$40,CJ$41,CJ$42,CJ$43,CJ$44,CJ$45,CJ$46,CJ$47,CJ$48,CJ$49,CJ$50,"#")='Часть 1'!AA7,1,0))</f>
        <v>1</v>
      </c>
      <c r="CK53" s="65" t="str">
        <f>IF(OR($B53=17,CK$2="нет"),"#",IF(AND('Часть 1'!AB7&lt;&gt;"#",CHOOSE($B53,CK$35,CK$36,CK$37,CK$38,CK$39,CK$40,CK$41,CK$42,CK$43,CK$44,CK$45,CK$46,CK$47,CK$48,CK$49,CK$50,"#")='Часть 1'!AB7),1,0)*IF(CK$33=2,CM53,1))</f>
        <v>#</v>
      </c>
      <c r="CM53" s="65">
        <f>IF(OR($B53=17,CM$2="нет"),"#",IF(CHOOSE($B53,CM$35,CM$36,CM$37,CM$38,CM$39,CM$40,CM$41,CM$42,CM$43,CM$44,CM$45,CM$46,CM$47,CM$48,CM$49,CM$50,"#")='Часть 1'!AD7,1,0))</f>
        <v>1</v>
      </c>
      <c r="CN53" s="65" t="str">
        <f>IF(OR($B53=17,CN$2="нет"),"#",IF(AND('Часть 1'!AE7&lt;&gt;"#",CHOOSE($B53,CN$35,CN$36,CN$37,CN$38,CN$39,CN$40,CN$41,CN$42,CN$43,CN$44,CN$45,CN$46,CN$47,CN$48,CN$49,CN$50,"#")='Часть 1'!AE7),1,0)*IF(CN$33=2,CP53,1))</f>
        <v>#</v>
      </c>
      <c r="CP53" s="65">
        <f>IF(OR($B53=17,CP$2="нет"),"#",IF(CHOOSE($B53,CP$35,CP$36,CP$37,CP$38,CP$39,CP$40,CP$41,CP$42,CP$43,CP$44,CP$45,CP$46,CP$47,CP$48,CP$49,CP$50,"#")='Часть 1'!AG7,1,0))</f>
        <v>1</v>
      </c>
      <c r="CQ53" s="65" t="str">
        <f>IF(OR($B53=17,CQ$2="нет"),"#",IF(AND('Часть 1'!AH7&lt;&gt;"#",CHOOSE($B53,CQ$35,CQ$36,CQ$37,CQ$38,CQ$39,CQ$40,CQ$41,CQ$42,CQ$43,CQ$44,CQ$45,CQ$46,CQ$47,CQ$48,CQ$49,CQ$50,"#")='Часть 1'!AH7),1,0)*IF(CQ$33=2,CS53,1))</f>
        <v>#</v>
      </c>
      <c r="CS53" s="65">
        <f>IF(OR($B53=17,CS$2="нет"),"#",IF(CHOOSE($B53,CS$35,CS$36,CS$37,CS$38,CS$39,CS$40,CS$41,CS$42,CS$43,CS$44,CS$45,CS$46,CS$47,CS$48,CS$49,CS$50,"#")='Часть 1'!AJ7,1,0))</f>
        <v>1</v>
      </c>
      <c r="CT53" s="65" t="str">
        <f>IF(OR($B53=17,CT$2="нет"),"#",IF(AND('Часть 1'!AK7&lt;&gt;"#",CHOOSE($B53,CT$35,CT$36,CT$37,CT$38,CT$39,CT$40,CT$41,CT$42,CT$43,CT$44,CT$45,CT$46,CT$47,CT$48,CT$49,CT$50,"#")='Часть 1'!AK7),1,0)*IF(CT$33=2,CV53,1))</f>
        <v>#</v>
      </c>
      <c r="CV53" s="65">
        <f>IF(OR($B53=17,CV$2="нет"),"#",IF(CHOOSE($B53,CV$35,CV$36,CV$37,CV$38,CV$39,CV$40,CV$41,CV$42,CV$43,CV$44,CV$45,CV$46,CV$47,CV$48,CV$49,CV$50,"#")='Часть 1'!AM7,1,0))</f>
        <v>1</v>
      </c>
      <c r="CW53" s="65" t="str">
        <f>IF(OR($B53=17,CW$2="нет"),"#",IF(AND('Часть 1'!AN7&lt;&gt;"#",CHOOSE($B53,CW$35,CW$36,CW$37,CW$38,CW$39,CW$40,CW$41,CW$42,CW$43,CW$44,CW$45,CW$46,CW$47,CW$48,CW$49,CW$50,"#")='Часть 1'!AN7),1,0)*IF(CW$33=2,CY53,1))</f>
        <v>#</v>
      </c>
      <c r="CY53" s="65">
        <f>IF(OR($B53=17,CY$2="нет"),"#",IF(CHOOSE($B53,CY$35,CY$36,CY$37,CY$38,CY$39,CY$40,CY$41,CY$42,CY$43,CY$44,CY$45,CY$46,CY$47,CY$48,CY$49,CY$50,"#")='Часть 1'!AP7,1,0))</f>
        <v>1</v>
      </c>
      <c r="CZ53" s="65" t="str">
        <f>IF(OR($B53=17,CZ$2="нет"),"#",IF(AND('Часть 1'!AQ7&lt;&gt;"#",CHOOSE($B53,CZ$35,CZ$36,CZ$37,CZ$38,CZ$39,CZ$40,CZ$41,CZ$42,CZ$43,CZ$44,CZ$45,CZ$46,CZ$47,CZ$48,CZ$49,CZ$50,"#")='Часть 1'!AQ7),1,0)*IF(CZ$33=2,DB53,1))</f>
        <v>#</v>
      </c>
      <c r="DB53" s="65">
        <f>IF(OR($B53=17,DB$2="нет"),"#",IF(CHOOSE($B53,DB$35,DB$36,DB$37,DB$38,DB$39,DB$40,DB$41,DB$42,DB$43,DB$44,DB$45,DB$46,DB$47,DB$48,DB$49,DB$50,"#")='Часть 1'!AS7,1,0))</f>
        <v>1</v>
      </c>
      <c r="DC53" s="65" t="str">
        <f>IF(OR($B53=17,DC$2="нет"),"#",IF(AND('Часть 1'!AT7&lt;&gt;"#",CHOOSE($B53,DC$35,DC$36,DC$37,DC$38,DC$39,DC$40,DC$41,DC$42,DC$43,DC$44,DC$45,DC$46,DC$47,DC$48,DC$49,DC$50,"#")='Часть 1'!AT7),1,0)*IF(DC$33=2,DE53,1))</f>
        <v>#</v>
      </c>
      <c r="DE53" s="65">
        <f>IF(OR($B53=17,DE$2="нет"),"#",IF(CHOOSE($B53,DE$35,DE$36,DE$37,DE$38,DE$39,DE$40,DE$41,DE$42,DE$43,DE$44,DE$45,DE$46,DE$47,DE$48,DE$49,DE$50,"#")='Часть 1'!AV7,1,0))</f>
        <v>1</v>
      </c>
      <c r="DF53" s="65" t="str">
        <f>IF(OR($B53=17,DF$2="нет"),"#",IF(AND('Часть 1'!AW7&lt;&gt;"#",CHOOSE($B53,DF$35,DF$36,DF$37,DF$38,DF$39,DF$40,DF$41,DF$42,DF$43,DF$44,DF$45,DF$46,DF$47,DF$48,DF$49,DF$50,"#")='Часть 1'!AW7),1,0)*IF(DF$33=2,DH53,1))</f>
        <v>#</v>
      </c>
      <c r="DH53" s="65">
        <f>IF(OR($B53=17,DH$2="нет"),"#",IF(CHOOSE($B53,DH$35,DH$36,DH$37,DH$38,DH$39,DH$40,DH$41,DH$42,DH$43,DH$44,DH$45,DH$46,DH$47,DH$48,DH$49,DH$50,"#")='Часть 1'!AY7,1,0))</f>
        <v>1</v>
      </c>
      <c r="DI53" s="65" t="str">
        <f>IF(OR($B53=17,DI$2="нет"),"#",IF(AND('Часть 1'!AZ7&lt;&gt;"#",CHOOSE($B53,DI$35,DI$36,DI$37,DI$38,DI$39,DI$40,DI$41,DI$42,DI$43,DI$44,DI$45,DI$46,DI$47,DI$48,DI$49,DI$50,"#")='Часть 1'!AZ7),1,0)*IF(DI$33=2,DK53,1))</f>
        <v>#</v>
      </c>
      <c r="DK53" s="65">
        <f>IF(OR($B53=17,DK$2="нет"),"#",IF(CHOOSE($B53,DK$35,DK$36,DK$37,DK$38,DK$39,DK$40,DK$41,DK$42,DK$43,DK$44,DK$45,DK$46,DK$47,DK$48,DK$49,DK$50,"#")='Часть 1'!BB7,1,0))</f>
        <v>1</v>
      </c>
      <c r="DL53" s="65" t="str">
        <f>IF(OR($B53=17,DL$2="нет"),"#",IF(AND('Часть 1'!BC7&lt;&gt;"#",CHOOSE($B53,DL$35,DL$36,DL$37,DL$38,DL$39,DL$40,DL$41,DL$42,DL$43,DL$44,DL$45,DL$46,DL$47,DL$48,DL$49,DL$50,"#")='Часть 1'!BC7),1,0)*IF(DL$33=2,DN53,1))</f>
        <v>#</v>
      </c>
      <c r="DN53" s="65">
        <f>IF(OR($B53=17,DN$2="нет"),"#",IF(CHOOSE($B53,DN$35,DN$36,DN$37,DN$38,DN$39,DN$40,DN$41,DN$42,DN$43,DN$44,DN$45,DN$46,DN$47,DN$48,DN$49,DN$50,"#")='Часть 1'!BE7,1,0))</f>
        <v>1</v>
      </c>
      <c r="DO53" s="65" t="str">
        <f>IF(OR($B53=17,DO$2="нет"),"#",IF(AND('Часть 1'!BF7&lt;&gt;"#",CHOOSE($B53,DO$35,DO$36,DO$37,DO$38,DO$39,DO$40,DO$41,DO$42,DO$43,DO$44,DO$45,DO$46,DO$47,DO$48,DO$49,DO$50,"#")='Часть 1'!BF7),1,0)*IF(DO$33=2,DQ53,1))</f>
        <v>#</v>
      </c>
      <c r="DQ53" s="65">
        <f>IF(OR($B53=17,DQ$2="нет"),"#",IF(CHOOSE($B53,DQ$35,DQ$36,DQ$37,DQ$38,DQ$39,DQ$40,DQ$41,DQ$42,DQ$43,DQ$44,DQ$45,DQ$46,DQ$47,DQ$48,DQ$49,DQ$50,"#")='Часть 1'!BH7,1,0))</f>
        <v>1</v>
      </c>
      <c r="DR53" s="65" t="str">
        <f>IF(OR($B53=17,DR$2="нет"),"#",IF(AND('Часть 1'!BI7&lt;&gt;"#",CHOOSE($B53,DR$35,DR$36,DR$37,DR$38,DR$39,DR$40,DR$41,DR$42,DR$43,DR$44,DR$45,DR$46,DR$47,DR$48,DR$49,DR$50,"#")='Часть 1'!BI7),1,0)*IF(DR$33=2,DT53,1))</f>
        <v>#</v>
      </c>
      <c r="DT53" s="65">
        <f>IF(OR($B53=17,DT$2="нет"),"#",IF(CHOOSE($B53,DT$35,DT$36,DT$37,DT$38,DT$39,DT$40,DT$41,DT$42,DT$43,DT$44,DT$45,DT$46,DT$47,DT$48,DT$49,DT$50,"#")='Часть 1'!BK7,1,0))</f>
        <v>1</v>
      </c>
    </row>
    <row r="54" spans="1:124" x14ac:dyDescent="0.2">
      <c r="A54" s="63">
        <v>2</v>
      </c>
      <c r="B54" s="63">
        <f>IF(AND(Список!H7&gt;0,Список!K7=1),CHOOSE(Список!M7,1,2,3,4,5,6,7,8,9,10,11,12,13,14,15,16),17)</f>
        <v>2</v>
      </c>
      <c r="C54" s="65">
        <f>IF(OR($B54=17,C$2="нет"),"#",IF(BM54=1,1,IF(CHOOSE($B54,C$35,C$36,C$37,C$38,C$39,C$40,C$41,C$42,C$43,C$44,C$45,C$46,C$47,C$48,C$49,C$50,"#")='Часть 1'!D8,1,0)*IF(C$33=2,E54,1)))</f>
        <v>0</v>
      </c>
      <c r="E54" s="65">
        <f>IF(OR($B54=17,E$2="нет"),"#",IF(CHOOSE($B54,E$35,E$36,E$37,E$38,E$39,E$40,E$41,E$42,E$43,E$44,E$45,E$46,E$47,E$48,E$49,E$50,"#")='Часть 1'!F8,1,0))</f>
        <v>1</v>
      </c>
      <c r="F54" s="65">
        <f>IF(OR($B54=17,F$2="нет"),"#",IF(BP54=1,1,IF(CHOOSE($B54,F$35,F$36,F$37,F$38,F$39,F$40,F$41,F$42,F$43,F$44,F$45,F$46,F$47,F$48,F$49,F$50,"#")='Часть 1'!G8,1,0)*IF(F$33=2,H54,1)))</f>
        <v>1</v>
      </c>
      <c r="H54" s="65">
        <f>IF(OR($B54=17,H$2="нет"),"#",IF(CHOOSE($B54,H$35,H$36,H$37,H$38,H$39,H$40,H$41,H$42,H$43,H$44,H$45,H$46,H$47,H$48,H$49,H$50,"#")='Часть 1'!I8,1,0))</f>
        <v>1</v>
      </c>
      <c r="I54" s="65">
        <f>IF(OR($B54=17,I$2="нет"),"#",IF(BS54=1,1,IF(CHOOSE($B54,I$35,I$36,I$37,I$38,I$39,I$40,I$41,I$42,I$43,I$44,I$45,I$46,I$47,I$48,I$49,I$50,"#")='Часть 1'!J8,1,0)*IF(I$33=2,K54,1)))</f>
        <v>1</v>
      </c>
      <c r="K54" s="65">
        <f>IF(OR($B54=17,K$2="нет"),"#",IF(CHOOSE($B54,K$35,K$36,K$37,K$38,K$39,K$40,K$41,K$42,K$43,K$44,K$45,K$46,K$47,K$48,K$49,K$50,"#")='Часть 1'!L8,1,0))</f>
        <v>1</v>
      </c>
      <c r="L54" s="65">
        <f>IF(OR($B54=17,L$2="нет"),"#",IF(BV54=1,1,IF(CHOOSE($B54,L$35,L$36,L$37,L$38,L$39,L$40,L$41,L$42,L$43,L$44,L$45,L$46,L$47,L$48,L$49,L$50,"#")='Часть 1'!M8,1,0)*IF(L$33=2,N54,1)))</f>
        <v>1</v>
      </c>
      <c r="N54" s="65">
        <f>IF(OR($B54=17,N$2="нет"),"#",IF(CHOOSE($B54,N$35,N$36,N$37,N$38,N$39,N$40,N$41,N$42,N$43,N$44,N$45,N$46,N$47,N$48,N$49,N$50,"#")='Часть 1'!O8,1,0))</f>
        <v>1</v>
      </c>
      <c r="O54" s="65">
        <f>IF(OR($B54=17,O$2="нет"),"#",IF(BY54=1,1,IF(CHOOSE($B54,O$35,O$36,O$37,O$38,O$39,O$40,O$41,O$42,O$43,O$44,O$45,O$46,O$47,O$48,O$49,O$50,"#")='Часть 1'!P8,1,0)*IF(O$33=2,Q54,1)))</f>
        <v>1</v>
      </c>
      <c r="Q54" s="65">
        <f>IF(OR($B54=17,Q$2="нет"),"#",IF(CHOOSE($B54,Q$35,Q$36,Q$37,Q$38,Q$39,Q$40,Q$41,Q$42,Q$43,Q$44,Q$45,Q$46,Q$47,Q$48,Q$49,Q$50,"#")='Часть 1'!R8,1,0))</f>
        <v>1</v>
      </c>
      <c r="R54" s="65">
        <f>IF(OR($B54=17,R$2="нет"),"#",IF(CB54=1,1,IF(CHOOSE($B54,R$35,R$36,R$37,R$38,R$39,R$40,R$41,R$42,R$43,R$44,R$45,R$46,R$47,R$48,R$49,R$50,"#")='Часть 1'!S8,1,0)*IF(R$33=2,T54,1)))</f>
        <v>1</v>
      </c>
      <c r="T54" s="65">
        <f>IF(OR($B54=17,T$2="нет"),"#",IF(CHOOSE($B54,T$35,T$36,T$37,T$38,T$39,T$40,T$41,T$42,T$43,T$44,T$45,T$46,T$47,T$48,T$49,T$50,"#")='Часть 1'!U8,1,0))</f>
        <v>1</v>
      </c>
      <c r="U54" s="65">
        <f>IF(OR($B54=17,U$2="нет"),"#",IF(CE54=1,1,IF(CHOOSE($B54,U$35,U$36,U$37,U$38,U$39,U$40,U$41,U$42,U$43,U$44,U$45,U$46,U$47,U$48,U$49,U$50,"#")='Часть 1'!V8,1,0)*IF(U$33=2,W54,1)))</f>
        <v>1</v>
      </c>
      <c r="W54" s="65">
        <f>IF(OR($B54=17,W$2="нет"),"#",IF(CHOOSE($B54,W$35,W$36,W$37,W$38,W$39,W$40,W$41,W$42,W$43,W$44,W$45,W$46,W$47,W$48,W$49,W$50,"#")='Часть 1'!X8,1,0))</f>
        <v>1</v>
      </c>
      <c r="X54" s="65">
        <f>IF(OR($B54=17,X$2="нет"),"#",IF(CH54=1,1,IF(CHOOSE($B54,X$35,X$36,X$37,X$38,X$39,X$40,X$41,X$42,X$43,X$44,X$45,X$46,X$47,X$48,X$49,X$50,"#")='Часть 1'!Y8,1,0)*IF(X$33=2,Z54,1)))</f>
        <v>1</v>
      </c>
      <c r="Z54" s="65">
        <f>IF(OR($B54=17,Z$2="нет"),"#",IF(CHOOSE($B54,Z$35,Z$36,Z$37,Z$38,Z$39,Z$40,Z$41,Z$42,Z$43,Z$44,Z$45,Z$46,Z$47,Z$48,Z$49,Z$50,"#")='Часть 1'!AA8,1,0))</f>
        <v>1</v>
      </c>
      <c r="AA54" s="65" t="str">
        <f>IF(OR($B54=17,AA$2="нет"),"#",IF(CK54=1,1,IF(CHOOSE($B54,AA$35,AA$36,AA$37,AA$38,AA$39,AA$40,AA$41,AA$42,AA$43,AA$44,AA$45,AA$46,AA$47,AA$48,AA$49,AA$50,"#")='Часть 1'!AB8,1,0)*IF(AA$33=2,AC54,1)))</f>
        <v>#</v>
      </c>
      <c r="AC54" s="65">
        <f>IF(OR($B54=17,AC$2="нет"),"#",IF(CHOOSE($B54,AC$35,AC$36,AC$37,AC$38,AC$39,AC$40,AC$41,AC$42,AC$43,AC$44,AC$45,AC$46,AC$47,AC$48,AC$49,AC$50,"#")='Часть 1'!AD8,1,0))</f>
        <v>1</v>
      </c>
      <c r="AD54" s="65" t="str">
        <f>IF(OR($B54=17,AD$2="нет"),"#",IF(CN54=1,1,IF(CHOOSE($B54,AD$35,AD$36,AD$37,AD$38,AD$39,AD$40,AD$41,AD$42,AD$43,AD$44,AD$45,AD$46,AD$47,AD$48,AD$49,AD$50,"#")='Часть 1'!AE8,1,0)*IF(AD$33=2,AF54,1)))</f>
        <v>#</v>
      </c>
      <c r="AF54" s="65">
        <f>IF(OR($B54=17,AF$2="нет"),"#",IF(CHOOSE($B54,AF$35,AF$36,AF$37,AF$38,AF$39,AF$40,AF$41,AF$42,AF$43,AF$44,AF$45,AF$46,AF$47,AF$48,AF$49,AF$50,"#")='Часть 1'!AG8,1,0))</f>
        <v>1</v>
      </c>
      <c r="AG54" s="65" t="str">
        <f>IF(OR($B54=17,AG$2="нет"),"#",IF(CQ54=1,1,IF(CHOOSE($B54,AG$35,AG$36,AG$37,AG$38,AG$39,AG$40,AG$41,AG$42,AG$43,AG$44,AG$45,AG$46,AG$47,AG$48,AG$49,AG$50,"#")='Часть 1'!AH8,1,0)*IF(AG$33=2,AI54,1)))</f>
        <v>#</v>
      </c>
      <c r="AI54" s="65">
        <f>IF(OR($B54=17,AI$2="нет"),"#",IF(CHOOSE($B54,AI$35,AI$36,AI$37,AI$38,AI$39,AI$40,AI$41,AI$42,AI$43,AI$44,AI$45,AI$46,AI$47,AI$48,AI$49,AI$50,"#")='Часть 1'!AJ8,1,0))</f>
        <v>1</v>
      </c>
      <c r="AJ54" s="65" t="str">
        <f>IF(OR($B54=17,AJ$2="нет"),"#",IF(CT54=1,1,IF(CHOOSE($B54,AJ$35,AJ$36,AJ$37,AJ$38,AJ$39,AJ$40,AJ$41,AJ$42,AJ$43,AJ$44,AJ$45,AJ$46,AJ$47,AJ$48,AJ$49,AJ$50,"#")='Часть 1'!AK8,1,0)*IF(AJ$33=2,AL54,1)))</f>
        <v>#</v>
      </c>
      <c r="AL54" s="65">
        <f>IF(OR($B54=17,AL$2="нет"),"#",IF(CHOOSE($B54,AL$35,AL$36,AL$37,AL$38,AL$39,AL$40,AL$41,AL$42,AL$43,AL$44,AL$45,AL$46,AL$47,AL$48,AL$49,AL$50,"#")='Часть 1'!AM8,1,0))</f>
        <v>1</v>
      </c>
      <c r="AM54" s="65" t="str">
        <f>IF(OR($B54=17,AM$2="нет"),"#",IF(CW54=1,1,IF(CHOOSE($B54,AM$35,AM$36,AM$37,AM$38,AM$39,AM$40,AM$41,AM$42,AM$43,AM$44,AM$45,AM$46,AM$47,AM$48,AM$49,AM$50,"#")='Часть 1'!AN8,1,0)*IF(AM$33=2,AO54,1)))</f>
        <v>#</v>
      </c>
      <c r="AO54" s="65">
        <f>IF(OR($B54=17,AO$2="нет"),"#",IF(CHOOSE($B54,AO$35,AO$36,AO$37,AO$38,AO$39,AO$40,AO$41,AO$42,AO$43,AO$44,AO$45,AO$46,AO$47,AO$48,AO$49,AO$50,"#")='Часть 1'!AP8,1,0))</f>
        <v>1</v>
      </c>
      <c r="AP54" s="65" t="str">
        <f>IF(OR($B54=17,AP$2="нет"),"#",IF(CZ54=1,1,IF(CHOOSE($B54,AP$35,AP$36,AP$37,AP$38,AP$39,AP$40,AP$41,AP$42,AP$43,AP$44,AP$45,AP$46,AP$47,AP$48,AP$49,AP$50,"#")='Часть 1'!AQ8,1,0)*IF(AP$33=2,AR54,1)))</f>
        <v>#</v>
      </c>
      <c r="AR54" s="65">
        <f>IF(OR($B54=17,AR$2="нет"),"#",IF(CHOOSE($B54,AR$35,AR$36,AR$37,AR$38,AR$39,AR$40,AR$41,AR$42,AR$43,AR$44,AR$45,AR$46,AR$47,AR$48,AR$49,AR$50,"#")='Часть 1'!AS8,1,0))</f>
        <v>1</v>
      </c>
      <c r="AS54" s="65" t="str">
        <f>IF(OR($B54=17,AS$2="нет"),"#",IF(DC54=1,1,IF(CHOOSE($B54,AS$35,AS$36,AS$37,AS$38,AS$39,AS$40,AS$41,AS$42,AS$43,AS$44,AS$45,AS$46,AS$47,AS$48,AS$49,AS$50,"#")='Часть 1'!AT8,1,0)*IF(AS$33=2,AU54,1)))</f>
        <v>#</v>
      </c>
      <c r="AU54" s="65">
        <f>IF(OR($B54=17,AU$2="нет"),"#",IF(CHOOSE($B54,AU$35,AU$36,AU$37,AU$38,AU$39,AU$40,AU$41,AU$42,AU$43,AU$44,AU$45,AU$46,AU$47,AU$48,AU$49,AU$50,"#")='Часть 1'!AV8,1,0))</f>
        <v>1</v>
      </c>
      <c r="AV54" s="65" t="str">
        <f>IF(OR($B54=17,AV$2="нет"),"#",IF(DF54=1,1,IF(CHOOSE($B54,AV$35,AV$36,AV$37,AV$38,AV$39,AV$40,AV$41,AV$42,AV$43,AV$44,AV$45,AV$46,AV$47,AV$48,AV$49,AV$50,"#")='Часть 1'!AW8,1,0)*IF(AV$33=2,AX54,1)))</f>
        <v>#</v>
      </c>
      <c r="AX54" s="65">
        <f>IF(OR($B54=17,AX$2="нет"),"#",IF(CHOOSE($B54,AX$35,AX$36,AX$37,AX$38,AX$39,AX$40,AX$41,AX$42,AX$43,AX$44,AX$45,AX$46,AX$47,AX$48,AX$49,AX$50,"#")='Часть 1'!AY8,1,0))</f>
        <v>1</v>
      </c>
      <c r="AY54" s="65" t="str">
        <f>IF(OR($B54=17,AY$2="нет"),"#",IF(DI54=1,1,IF(CHOOSE($B54,AY$35,AY$36,AY$37,AY$38,AY$39,AY$40,AY$41,AY$42,AY$43,AY$44,AY$45,AY$46,AY$47,AY$48,AY$49,AY$50,"#")='Часть 1'!AZ8,1,0)*IF(AY$33=2,BA54,1)))</f>
        <v>#</v>
      </c>
      <c r="BA54" s="65">
        <f>IF(OR($B54=17,BA$2="нет"),"#",IF(CHOOSE($B54,BA$35,BA$36,BA$37,BA$38,BA$39,BA$40,BA$41,BA$42,BA$43,BA$44,BA$45,BA$46,BA$47,BA$48,BA$49,BA$50,"#")='Часть 1'!BB8,1,0))</f>
        <v>1</v>
      </c>
      <c r="BB54" s="65" t="str">
        <f>IF(OR($B54=17,BB$2="нет"),"#",IF(DL54=1,1,IF(CHOOSE($B54,BB$35,BB$36,BB$37,BB$38,BB$39,BB$40,BB$41,BB$42,BB$43,BB$44,BB$45,BB$46,BB$47,BB$48,BB$49,BB$50,"#")='Часть 1'!BC8,1,0)*IF(BB$33=2,BD54,1)))</f>
        <v>#</v>
      </c>
      <c r="BD54" s="65">
        <f>IF(OR($B54=17,BD$2="нет"),"#",IF(CHOOSE($B54,BD$35,BD$36,BD$37,BD$38,BD$39,BD$40,BD$41,BD$42,BD$43,BD$44,BD$45,BD$46,BD$47,BD$48,BD$49,BD$50,"#")='Часть 1'!BE8,1,0))</f>
        <v>1</v>
      </c>
      <c r="BE54" s="65" t="str">
        <f>IF(OR($B54=17,BE$2="нет"),"#",IF(DO54=1,1,IF(CHOOSE($B54,BE$35,BE$36,BE$37,BE$38,BE$39,BE$40,BE$41,BE$42,BE$43,BE$44,BE$45,BE$46,BE$47,BE$48,BE$49,BE$50,"#")='Часть 1'!BF8,1,0)*IF(BE$33=2,BG54,1)))</f>
        <v>#</v>
      </c>
      <c r="BG54" s="65">
        <f>IF(OR($B54=17,BG$2="нет"),"#",IF(CHOOSE($B54,BG$35,BG$36,BG$37,BG$38,BG$39,BG$40,BG$41,BG$42,BG$43,BG$44,BG$45,BG$46,BG$47,BG$48,BG$49,BG$50,"#")='Часть 1'!BH8,1,0))</f>
        <v>1</v>
      </c>
      <c r="BH54" s="65" t="str">
        <f>IF(OR($B54=17,BH$2="нет"),"#",IF(DR54=1,1,IF(CHOOSE($B54,BH$35,BH$36,BH$37,BH$38,BH$39,BH$40,BH$41,BH$42,BH$43,BH$44,BH$45,BH$46,BH$47,BH$48,BH$49,BH$50,"#")='Часть 1'!BI8,1,0)*IF(BH$33=2,BJ54,1)))</f>
        <v>#</v>
      </c>
      <c r="BJ54" s="65">
        <f>IF(OR($B54=17,BJ$2="нет"),"#",IF(CHOOSE($B54,BJ$35,BJ$36,BJ$37,BJ$38,BJ$39,BJ$40,BJ$41,BJ$42,BJ$43,BJ$44,BJ$45,BJ$46,BJ$47,BJ$48,BJ$49,BJ$50,"#")='Часть 1'!BK8,1,0))</f>
        <v>1</v>
      </c>
      <c r="BM54" s="65">
        <f>IF(OR($B54=17,BM$2="нет"),"#",IF(AND('Часть 1'!D8&lt;&gt;"#",CHOOSE($B54,BM$35,BM$36,BM$37,BM$38,BM$39,BM$40,BM$41,BM$42,BM$43,BM$44,BM$45,BM$46,BM$47,BM$48,BM$49,BM$50,"#")='Часть 1'!D8),1,0)*IF(BM$33=2,BO54,1))</f>
        <v>0</v>
      </c>
      <c r="BO54" s="65">
        <f>IF(OR($B54=17,BO$2="нет"),"#",IF(CHOOSE($B54,BO$35,BO$36,BO$37,BO$38,BO$39,BO$40,BO$41,BO$42,BO$43,BO$44,BO$45,BO$46,BO$47,BO$48,BO$49,BO$50,"#")='Часть 1'!F8,1,0))</f>
        <v>1</v>
      </c>
      <c r="BP54" s="65">
        <f>IF(OR($B54=17,BP$2="нет"),"#",IF(AND('Часть 1'!G8&lt;&gt;"#",CHOOSE($B54,BP$35,BP$36,BP$37,BP$38,BP$39,BP$40,BP$41,BP$42,BP$43,BP$44,BP$45,BP$46,BP$47,BP$48,BP$49,BP$50,"#")='Часть 1'!G8),1,0)*IF(BP$33=2,BR54,1))</f>
        <v>0</v>
      </c>
      <c r="BR54" s="65">
        <f>IF(OR($B54=17,BR$2="нет"),"#",IF(CHOOSE($B54,BR$35,BR$36,BR$37,BR$38,BR$39,BR$40,BR$41,BR$42,BR$43,BR$44,BR$45,BR$46,BR$47,BR$48,BR$49,BR$50,"#")='Часть 1'!I8,1,0))</f>
        <v>1</v>
      </c>
      <c r="BS54" s="65">
        <f>IF(OR($B54=17,BS$2="нет"),"#",IF(AND('Часть 1'!J8&lt;&gt;"#",CHOOSE($B54,BS$35,BS$36,BS$37,BS$38,BS$39,BS$40,BS$41,BS$42,BS$43,BS$44,BS$45,BS$46,BS$47,BS$48,BS$49,BS$50,"#")='Часть 1'!J8),1,0)*IF(BS$33=2,BU54,1))</f>
        <v>0</v>
      </c>
      <c r="BU54" s="65">
        <f>IF(OR($B54=17,BU$2="нет"),"#",IF(CHOOSE($B54,BU$35,BU$36,BU$37,BU$38,BU$39,BU$40,BU$41,BU$42,BU$43,BU$44,BU$45,BU$46,BU$47,BU$48,BU$49,BU$50,"#")='Часть 1'!L8,1,0))</f>
        <v>1</v>
      </c>
      <c r="BV54" s="65">
        <f>IF(OR($B54=17,BV$2="нет"),"#",IF(AND('Часть 1'!M8&lt;&gt;"#",CHOOSE($B54,BV$35,BV$36,BV$37,BV$38,BV$39,BV$40,BV$41,BV$42,BV$43,BV$44,BV$45,BV$46,BV$47,BV$48,BV$49,BV$50,"#")='Часть 1'!M8),1,0)*IF(BV$33=2,BX54,1))</f>
        <v>0</v>
      </c>
      <c r="BX54" s="65">
        <f>IF(OR($B54=17,BX$2="нет"),"#",IF(CHOOSE($B54,BX$35,BX$36,BX$37,BX$38,BX$39,BX$40,BX$41,BX$42,BX$43,BX$44,BX$45,BX$46,BX$47,BX$48,BX$49,BX$50,"#")='Часть 1'!O8,1,0))</f>
        <v>1</v>
      </c>
      <c r="BY54" s="65">
        <f>IF(OR($B54=17,BY$2="нет"),"#",IF(AND('Часть 1'!P8&lt;&gt;"#",CHOOSE($B54,BY$35,BY$36,BY$37,BY$38,BY$39,BY$40,BY$41,BY$42,BY$43,BY$44,BY$45,BY$46,BY$47,BY$48,BY$49,BY$50,"#")='Часть 1'!P8),1,0)*IF(BY$33=2,CA54,1))</f>
        <v>0</v>
      </c>
      <c r="CA54" s="65">
        <f>IF(OR($B54=17,CA$2="нет"),"#",IF(CHOOSE($B54,CA$35,CA$36,CA$37,CA$38,CA$39,CA$40,CA$41,CA$42,CA$43,CA$44,CA$45,CA$46,CA$47,CA$48,CA$49,CA$50,"#")='Часть 1'!R8,1,0))</f>
        <v>1</v>
      </c>
      <c r="CB54" s="65">
        <f>IF(OR($B54=17,CB$2="нет"),"#",IF(AND('Часть 1'!S8&lt;&gt;"#",CHOOSE($B54,CB$35,CB$36,CB$37,CB$38,CB$39,CB$40,CB$41,CB$42,CB$43,CB$44,CB$45,CB$46,CB$47,CB$48,CB$49,CB$50,"#")='Часть 1'!S8),1,0)*IF(CB$33=2,CD54,1))</f>
        <v>0</v>
      </c>
      <c r="CD54" s="65">
        <f>IF(OR($B54=17,CD$2="нет"),"#",IF(CHOOSE($B54,CD$35,CD$36,CD$37,CD$38,CD$39,CD$40,CD$41,CD$42,CD$43,CD$44,CD$45,CD$46,CD$47,CD$48,CD$49,CD$50,"#")='Часть 1'!U8,1,0))</f>
        <v>1</v>
      </c>
      <c r="CE54" s="65">
        <f>IF(OR($B54=17,CE$2="нет"),"#",IF(AND('Часть 1'!V8&lt;&gt;"#",CHOOSE($B54,CE$35,CE$36,CE$37,CE$38,CE$39,CE$40,CE$41,CE$42,CE$43,CE$44,CE$45,CE$46,CE$47,CE$48,CE$49,CE$50,"#")='Часть 1'!V8),1,0)*IF(CE$33=2,CG54,1))</f>
        <v>0</v>
      </c>
      <c r="CG54" s="65">
        <f>IF(OR($B54=17,CG$2="нет"),"#",IF(CHOOSE($B54,CG$35,CG$36,CG$37,CG$38,CG$39,CG$40,CG$41,CG$42,CG$43,CG$44,CG$45,CG$46,CG$47,CG$48,CG$49,CG$50,"#")='Часть 1'!X8,1,0))</f>
        <v>1</v>
      </c>
      <c r="CH54" s="65">
        <f>IF(OR($B54=17,CH$2="нет"),"#",IF(AND('Часть 1'!Y8&lt;&gt;"#",CHOOSE($B54,CH$35,CH$36,CH$37,CH$38,CH$39,CH$40,CH$41,CH$42,CH$43,CH$44,CH$45,CH$46,CH$47,CH$48,CH$49,CH$50,"#")='Часть 1'!Y8),1,0)*IF(CH$33=2,CJ54,1))</f>
        <v>0</v>
      </c>
      <c r="CJ54" s="65">
        <f>IF(OR($B54=17,CJ$2="нет"),"#",IF(CHOOSE($B54,CJ$35,CJ$36,CJ$37,CJ$38,CJ$39,CJ$40,CJ$41,CJ$42,CJ$43,CJ$44,CJ$45,CJ$46,CJ$47,CJ$48,CJ$49,CJ$50,"#")='Часть 1'!AA8,1,0))</f>
        <v>1</v>
      </c>
      <c r="CK54" s="65" t="str">
        <f>IF(OR($B54=17,CK$2="нет"),"#",IF(AND('Часть 1'!AB8&lt;&gt;"#",CHOOSE($B54,CK$35,CK$36,CK$37,CK$38,CK$39,CK$40,CK$41,CK$42,CK$43,CK$44,CK$45,CK$46,CK$47,CK$48,CK$49,CK$50,"#")='Часть 1'!AB8),1,0)*IF(CK$33=2,CM54,1))</f>
        <v>#</v>
      </c>
      <c r="CM54" s="65">
        <f>IF(OR($B54=17,CM$2="нет"),"#",IF(CHOOSE($B54,CM$35,CM$36,CM$37,CM$38,CM$39,CM$40,CM$41,CM$42,CM$43,CM$44,CM$45,CM$46,CM$47,CM$48,CM$49,CM$50,"#")='Часть 1'!AD8,1,0))</f>
        <v>1</v>
      </c>
      <c r="CN54" s="65" t="str">
        <f>IF(OR($B54=17,CN$2="нет"),"#",IF(AND('Часть 1'!AE8&lt;&gt;"#",CHOOSE($B54,CN$35,CN$36,CN$37,CN$38,CN$39,CN$40,CN$41,CN$42,CN$43,CN$44,CN$45,CN$46,CN$47,CN$48,CN$49,CN$50,"#")='Часть 1'!AE8),1,0)*IF(CN$33=2,CP54,1))</f>
        <v>#</v>
      </c>
      <c r="CP54" s="65">
        <f>IF(OR($B54=17,CP$2="нет"),"#",IF(CHOOSE($B54,CP$35,CP$36,CP$37,CP$38,CP$39,CP$40,CP$41,CP$42,CP$43,CP$44,CP$45,CP$46,CP$47,CP$48,CP$49,CP$50,"#")='Часть 1'!AG8,1,0))</f>
        <v>1</v>
      </c>
      <c r="CQ54" s="65" t="str">
        <f>IF(OR($B54=17,CQ$2="нет"),"#",IF(AND('Часть 1'!AH8&lt;&gt;"#",CHOOSE($B54,CQ$35,CQ$36,CQ$37,CQ$38,CQ$39,CQ$40,CQ$41,CQ$42,CQ$43,CQ$44,CQ$45,CQ$46,CQ$47,CQ$48,CQ$49,CQ$50,"#")='Часть 1'!AH8),1,0)*IF(CQ$33=2,CS54,1))</f>
        <v>#</v>
      </c>
      <c r="CS54" s="65">
        <f>IF(OR($B54=17,CS$2="нет"),"#",IF(CHOOSE($B54,CS$35,CS$36,CS$37,CS$38,CS$39,CS$40,CS$41,CS$42,CS$43,CS$44,CS$45,CS$46,CS$47,CS$48,CS$49,CS$50,"#")='Часть 1'!AJ8,1,0))</f>
        <v>1</v>
      </c>
      <c r="CT54" s="65" t="str">
        <f>IF(OR($B54=17,CT$2="нет"),"#",IF(AND('Часть 1'!AK8&lt;&gt;"#",CHOOSE($B54,CT$35,CT$36,CT$37,CT$38,CT$39,CT$40,CT$41,CT$42,CT$43,CT$44,CT$45,CT$46,CT$47,CT$48,CT$49,CT$50,"#")='Часть 1'!AK8),1,0)*IF(CT$33=2,CV54,1))</f>
        <v>#</v>
      </c>
      <c r="CV54" s="65">
        <f>IF(OR($B54=17,CV$2="нет"),"#",IF(CHOOSE($B54,CV$35,CV$36,CV$37,CV$38,CV$39,CV$40,CV$41,CV$42,CV$43,CV$44,CV$45,CV$46,CV$47,CV$48,CV$49,CV$50,"#")='Часть 1'!AM8,1,0))</f>
        <v>1</v>
      </c>
      <c r="CW54" s="65" t="str">
        <f>IF(OR($B54=17,CW$2="нет"),"#",IF(AND('Часть 1'!AN8&lt;&gt;"#",CHOOSE($B54,CW$35,CW$36,CW$37,CW$38,CW$39,CW$40,CW$41,CW$42,CW$43,CW$44,CW$45,CW$46,CW$47,CW$48,CW$49,CW$50,"#")='Часть 1'!AN8),1,0)*IF(CW$33=2,CY54,1))</f>
        <v>#</v>
      </c>
      <c r="CY54" s="65">
        <f>IF(OR($B54=17,CY$2="нет"),"#",IF(CHOOSE($B54,CY$35,CY$36,CY$37,CY$38,CY$39,CY$40,CY$41,CY$42,CY$43,CY$44,CY$45,CY$46,CY$47,CY$48,CY$49,CY$50,"#")='Часть 1'!AP8,1,0))</f>
        <v>1</v>
      </c>
      <c r="CZ54" s="65" t="str">
        <f>IF(OR($B54=17,CZ$2="нет"),"#",IF(AND('Часть 1'!AQ8&lt;&gt;"#",CHOOSE($B54,CZ$35,CZ$36,CZ$37,CZ$38,CZ$39,CZ$40,CZ$41,CZ$42,CZ$43,CZ$44,CZ$45,CZ$46,CZ$47,CZ$48,CZ$49,CZ$50,"#")='Часть 1'!AQ8),1,0)*IF(CZ$33=2,DB54,1))</f>
        <v>#</v>
      </c>
      <c r="DB54" s="65">
        <f>IF(OR($B54=17,DB$2="нет"),"#",IF(CHOOSE($B54,DB$35,DB$36,DB$37,DB$38,DB$39,DB$40,DB$41,DB$42,DB$43,DB$44,DB$45,DB$46,DB$47,DB$48,DB$49,DB$50,"#")='Часть 1'!AS8,1,0))</f>
        <v>1</v>
      </c>
      <c r="DC54" s="65" t="str">
        <f>IF(OR($B54=17,DC$2="нет"),"#",IF(AND('Часть 1'!AT8&lt;&gt;"#",CHOOSE($B54,DC$35,DC$36,DC$37,DC$38,DC$39,DC$40,DC$41,DC$42,DC$43,DC$44,DC$45,DC$46,DC$47,DC$48,DC$49,DC$50,"#")='Часть 1'!AT8),1,0)*IF(DC$33=2,DE54,1))</f>
        <v>#</v>
      </c>
      <c r="DE54" s="65">
        <f>IF(OR($B54=17,DE$2="нет"),"#",IF(CHOOSE($B54,DE$35,DE$36,DE$37,DE$38,DE$39,DE$40,DE$41,DE$42,DE$43,DE$44,DE$45,DE$46,DE$47,DE$48,DE$49,DE$50,"#")='Часть 1'!AV8,1,0))</f>
        <v>1</v>
      </c>
      <c r="DF54" s="65" t="str">
        <f>IF(OR($B54=17,DF$2="нет"),"#",IF(AND('Часть 1'!AW8&lt;&gt;"#",CHOOSE($B54,DF$35,DF$36,DF$37,DF$38,DF$39,DF$40,DF$41,DF$42,DF$43,DF$44,DF$45,DF$46,DF$47,DF$48,DF$49,DF$50,"#")='Часть 1'!AW8),1,0)*IF(DF$33=2,DH54,1))</f>
        <v>#</v>
      </c>
      <c r="DH54" s="65">
        <f>IF(OR($B54=17,DH$2="нет"),"#",IF(CHOOSE($B54,DH$35,DH$36,DH$37,DH$38,DH$39,DH$40,DH$41,DH$42,DH$43,DH$44,DH$45,DH$46,DH$47,DH$48,DH$49,DH$50,"#")='Часть 1'!AY8,1,0))</f>
        <v>1</v>
      </c>
      <c r="DI54" s="65" t="str">
        <f>IF(OR($B54=17,DI$2="нет"),"#",IF(AND('Часть 1'!AZ8&lt;&gt;"#",CHOOSE($B54,DI$35,DI$36,DI$37,DI$38,DI$39,DI$40,DI$41,DI$42,DI$43,DI$44,DI$45,DI$46,DI$47,DI$48,DI$49,DI$50,"#")='Часть 1'!AZ8),1,0)*IF(DI$33=2,DK54,1))</f>
        <v>#</v>
      </c>
      <c r="DK54" s="65">
        <f>IF(OR($B54=17,DK$2="нет"),"#",IF(CHOOSE($B54,DK$35,DK$36,DK$37,DK$38,DK$39,DK$40,DK$41,DK$42,DK$43,DK$44,DK$45,DK$46,DK$47,DK$48,DK$49,DK$50,"#")='Часть 1'!BB8,1,0))</f>
        <v>1</v>
      </c>
      <c r="DL54" s="65" t="str">
        <f>IF(OR($B54=17,DL$2="нет"),"#",IF(AND('Часть 1'!BC8&lt;&gt;"#",CHOOSE($B54,DL$35,DL$36,DL$37,DL$38,DL$39,DL$40,DL$41,DL$42,DL$43,DL$44,DL$45,DL$46,DL$47,DL$48,DL$49,DL$50,"#")='Часть 1'!BC8),1,0)*IF(DL$33=2,DN54,1))</f>
        <v>#</v>
      </c>
      <c r="DN54" s="65">
        <f>IF(OR($B54=17,DN$2="нет"),"#",IF(CHOOSE($B54,DN$35,DN$36,DN$37,DN$38,DN$39,DN$40,DN$41,DN$42,DN$43,DN$44,DN$45,DN$46,DN$47,DN$48,DN$49,DN$50,"#")='Часть 1'!BE8,1,0))</f>
        <v>1</v>
      </c>
      <c r="DO54" s="65" t="str">
        <f>IF(OR($B54=17,DO$2="нет"),"#",IF(AND('Часть 1'!BF8&lt;&gt;"#",CHOOSE($B54,DO$35,DO$36,DO$37,DO$38,DO$39,DO$40,DO$41,DO$42,DO$43,DO$44,DO$45,DO$46,DO$47,DO$48,DO$49,DO$50,"#")='Часть 1'!BF8),1,0)*IF(DO$33=2,DQ54,1))</f>
        <v>#</v>
      </c>
      <c r="DQ54" s="65">
        <f>IF(OR($B54=17,DQ$2="нет"),"#",IF(CHOOSE($B54,DQ$35,DQ$36,DQ$37,DQ$38,DQ$39,DQ$40,DQ$41,DQ$42,DQ$43,DQ$44,DQ$45,DQ$46,DQ$47,DQ$48,DQ$49,DQ$50,"#")='Часть 1'!BH8,1,0))</f>
        <v>1</v>
      </c>
      <c r="DR54" s="65" t="str">
        <f>IF(OR($B54=17,DR$2="нет"),"#",IF(AND('Часть 1'!BI8&lt;&gt;"#",CHOOSE($B54,DR$35,DR$36,DR$37,DR$38,DR$39,DR$40,DR$41,DR$42,DR$43,DR$44,DR$45,DR$46,DR$47,DR$48,DR$49,DR$50,"#")='Часть 1'!BI8),1,0)*IF(DR$33=2,DT54,1))</f>
        <v>#</v>
      </c>
      <c r="DT54" s="65">
        <f>IF(OR($B54=17,DT$2="нет"),"#",IF(CHOOSE($B54,DT$35,DT$36,DT$37,DT$38,DT$39,DT$40,DT$41,DT$42,DT$43,DT$44,DT$45,DT$46,DT$47,DT$48,DT$49,DT$50,"#")='Часть 1'!BK8,1,0))</f>
        <v>1</v>
      </c>
    </row>
    <row r="55" spans="1:124" x14ac:dyDescent="0.2">
      <c r="A55" s="63">
        <v>3</v>
      </c>
      <c r="B55" s="63">
        <f>IF(AND(Список!H8&gt;0,Список!K8=1),CHOOSE(Список!M8,1,2,3,4,5,6,7,8,9,10,11,12,13,14,15,16),17)</f>
        <v>2</v>
      </c>
      <c r="C55" s="65">
        <f>IF(OR($B55=17,C$2="нет"),"#",IF(BM55=1,1,IF(CHOOSE($B55,C$35,C$36,C$37,C$38,C$39,C$40,C$41,C$42,C$43,C$44,C$45,C$46,C$47,C$48,C$49,C$50,"#")='Часть 1'!D9,1,0)*IF(C$33=2,E55,1)))</f>
        <v>0</v>
      </c>
      <c r="E55" s="65">
        <f>IF(OR($B55=17,E$2="нет"),"#",IF(CHOOSE($B55,E$35,E$36,E$37,E$38,E$39,E$40,E$41,E$42,E$43,E$44,E$45,E$46,E$47,E$48,E$49,E$50,"#")='Часть 1'!F9,1,0))</f>
        <v>1</v>
      </c>
      <c r="F55" s="65">
        <f>IF(OR($B55=17,F$2="нет"),"#",IF(BP55=1,1,IF(CHOOSE($B55,F$35,F$36,F$37,F$38,F$39,F$40,F$41,F$42,F$43,F$44,F$45,F$46,F$47,F$48,F$49,F$50,"#")='Часть 1'!G9,1,0)*IF(F$33=2,H55,1)))</f>
        <v>1</v>
      </c>
      <c r="H55" s="65">
        <f>IF(OR($B55=17,H$2="нет"),"#",IF(CHOOSE($B55,H$35,H$36,H$37,H$38,H$39,H$40,H$41,H$42,H$43,H$44,H$45,H$46,H$47,H$48,H$49,H$50,"#")='Часть 1'!I9,1,0))</f>
        <v>1</v>
      </c>
      <c r="I55" s="65">
        <f>IF(OR($B55=17,I$2="нет"),"#",IF(BS55=1,1,IF(CHOOSE($B55,I$35,I$36,I$37,I$38,I$39,I$40,I$41,I$42,I$43,I$44,I$45,I$46,I$47,I$48,I$49,I$50,"#")='Часть 1'!J9,1,0)*IF(I$33=2,K55,1)))</f>
        <v>1</v>
      </c>
      <c r="K55" s="65">
        <f>IF(OR($B55=17,K$2="нет"),"#",IF(CHOOSE($B55,K$35,K$36,K$37,K$38,K$39,K$40,K$41,K$42,K$43,K$44,K$45,K$46,K$47,K$48,K$49,K$50,"#")='Часть 1'!L9,1,0))</f>
        <v>1</v>
      </c>
      <c r="L55" s="65">
        <f>IF(OR($B55=17,L$2="нет"),"#",IF(BV55=1,1,IF(CHOOSE($B55,L$35,L$36,L$37,L$38,L$39,L$40,L$41,L$42,L$43,L$44,L$45,L$46,L$47,L$48,L$49,L$50,"#")='Часть 1'!M9,1,0)*IF(L$33=2,N55,1)))</f>
        <v>1</v>
      </c>
      <c r="N55" s="65">
        <f>IF(OR($B55=17,N$2="нет"),"#",IF(CHOOSE($B55,N$35,N$36,N$37,N$38,N$39,N$40,N$41,N$42,N$43,N$44,N$45,N$46,N$47,N$48,N$49,N$50,"#")='Часть 1'!O9,1,0))</f>
        <v>1</v>
      </c>
      <c r="O55" s="65">
        <f>IF(OR($B55=17,O$2="нет"),"#",IF(BY55=1,1,IF(CHOOSE($B55,O$35,O$36,O$37,O$38,O$39,O$40,O$41,O$42,O$43,O$44,O$45,O$46,O$47,O$48,O$49,O$50,"#")='Часть 1'!P9,1,0)*IF(O$33=2,Q55,1)))</f>
        <v>0</v>
      </c>
      <c r="Q55" s="65">
        <f>IF(OR($B55=17,Q$2="нет"),"#",IF(CHOOSE($B55,Q$35,Q$36,Q$37,Q$38,Q$39,Q$40,Q$41,Q$42,Q$43,Q$44,Q$45,Q$46,Q$47,Q$48,Q$49,Q$50,"#")='Часть 1'!R9,1,0))</f>
        <v>1</v>
      </c>
      <c r="R55" s="65">
        <f>IF(OR($B55=17,R$2="нет"),"#",IF(CB55=1,1,IF(CHOOSE($B55,R$35,R$36,R$37,R$38,R$39,R$40,R$41,R$42,R$43,R$44,R$45,R$46,R$47,R$48,R$49,R$50,"#")='Часть 1'!S9,1,0)*IF(R$33=2,T55,1)))</f>
        <v>1</v>
      </c>
      <c r="T55" s="65">
        <f>IF(OR($B55=17,T$2="нет"),"#",IF(CHOOSE($B55,T$35,T$36,T$37,T$38,T$39,T$40,T$41,T$42,T$43,T$44,T$45,T$46,T$47,T$48,T$49,T$50,"#")='Часть 1'!U9,1,0))</f>
        <v>1</v>
      </c>
      <c r="U55" s="65">
        <f>IF(OR($B55=17,U$2="нет"),"#",IF(CE55=1,1,IF(CHOOSE($B55,U$35,U$36,U$37,U$38,U$39,U$40,U$41,U$42,U$43,U$44,U$45,U$46,U$47,U$48,U$49,U$50,"#")='Часть 1'!V9,1,0)*IF(U$33=2,W55,1)))</f>
        <v>0</v>
      </c>
      <c r="W55" s="65">
        <f>IF(OR($B55=17,W$2="нет"),"#",IF(CHOOSE($B55,W$35,W$36,W$37,W$38,W$39,W$40,W$41,W$42,W$43,W$44,W$45,W$46,W$47,W$48,W$49,W$50,"#")='Часть 1'!X9,1,0))</f>
        <v>1</v>
      </c>
      <c r="X55" s="65">
        <f>IF(OR($B55=17,X$2="нет"),"#",IF(CH55=1,1,IF(CHOOSE($B55,X$35,X$36,X$37,X$38,X$39,X$40,X$41,X$42,X$43,X$44,X$45,X$46,X$47,X$48,X$49,X$50,"#")='Часть 1'!Y9,1,0)*IF(X$33=2,Z55,1)))</f>
        <v>0</v>
      </c>
      <c r="Z55" s="65">
        <f>IF(OR($B55=17,Z$2="нет"),"#",IF(CHOOSE($B55,Z$35,Z$36,Z$37,Z$38,Z$39,Z$40,Z$41,Z$42,Z$43,Z$44,Z$45,Z$46,Z$47,Z$48,Z$49,Z$50,"#")='Часть 1'!AA9,1,0))</f>
        <v>1</v>
      </c>
      <c r="AA55" s="65" t="str">
        <f>IF(OR($B55=17,AA$2="нет"),"#",IF(CK55=1,1,IF(CHOOSE($B55,AA$35,AA$36,AA$37,AA$38,AA$39,AA$40,AA$41,AA$42,AA$43,AA$44,AA$45,AA$46,AA$47,AA$48,AA$49,AA$50,"#")='Часть 1'!AB9,1,0)*IF(AA$33=2,AC55,1)))</f>
        <v>#</v>
      </c>
      <c r="AC55" s="65">
        <f>IF(OR($B55=17,AC$2="нет"),"#",IF(CHOOSE($B55,AC$35,AC$36,AC$37,AC$38,AC$39,AC$40,AC$41,AC$42,AC$43,AC$44,AC$45,AC$46,AC$47,AC$48,AC$49,AC$50,"#")='Часть 1'!AD9,1,0))</f>
        <v>1</v>
      </c>
      <c r="AD55" s="65" t="str">
        <f>IF(OR($B55=17,AD$2="нет"),"#",IF(CN55=1,1,IF(CHOOSE($B55,AD$35,AD$36,AD$37,AD$38,AD$39,AD$40,AD$41,AD$42,AD$43,AD$44,AD$45,AD$46,AD$47,AD$48,AD$49,AD$50,"#")='Часть 1'!AE9,1,0)*IF(AD$33=2,AF55,1)))</f>
        <v>#</v>
      </c>
      <c r="AF55" s="65">
        <f>IF(OR($B55=17,AF$2="нет"),"#",IF(CHOOSE($B55,AF$35,AF$36,AF$37,AF$38,AF$39,AF$40,AF$41,AF$42,AF$43,AF$44,AF$45,AF$46,AF$47,AF$48,AF$49,AF$50,"#")='Часть 1'!AG9,1,0))</f>
        <v>1</v>
      </c>
      <c r="AG55" s="65" t="str">
        <f>IF(OR($B55=17,AG$2="нет"),"#",IF(CQ55=1,1,IF(CHOOSE($B55,AG$35,AG$36,AG$37,AG$38,AG$39,AG$40,AG$41,AG$42,AG$43,AG$44,AG$45,AG$46,AG$47,AG$48,AG$49,AG$50,"#")='Часть 1'!AH9,1,0)*IF(AG$33=2,AI55,1)))</f>
        <v>#</v>
      </c>
      <c r="AI55" s="65">
        <f>IF(OR($B55=17,AI$2="нет"),"#",IF(CHOOSE($B55,AI$35,AI$36,AI$37,AI$38,AI$39,AI$40,AI$41,AI$42,AI$43,AI$44,AI$45,AI$46,AI$47,AI$48,AI$49,AI$50,"#")='Часть 1'!AJ9,1,0))</f>
        <v>1</v>
      </c>
      <c r="AJ55" s="65" t="str">
        <f>IF(OR($B55=17,AJ$2="нет"),"#",IF(CT55=1,1,IF(CHOOSE($B55,AJ$35,AJ$36,AJ$37,AJ$38,AJ$39,AJ$40,AJ$41,AJ$42,AJ$43,AJ$44,AJ$45,AJ$46,AJ$47,AJ$48,AJ$49,AJ$50,"#")='Часть 1'!AK9,1,0)*IF(AJ$33=2,AL55,1)))</f>
        <v>#</v>
      </c>
      <c r="AL55" s="65">
        <f>IF(OR($B55=17,AL$2="нет"),"#",IF(CHOOSE($B55,AL$35,AL$36,AL$37,AL$38,AL$39,AL$40,AL$41,AL$42,AL$43,AL$44,AL$45,AL$46,AL$47,AL$48,AL$49,AL$50,"#")='Часть 1'!AM9,1,0))</f>
        <v>1</v>
      </c>
      <c r="AM55" s="65" t="str">
        <f>IF(OR($B55=17,AM$2="нет"),"#",IF(CW55=1,1,IF(CHOOSE($B55,AM$35,AM$36,AM$37,AM$38,AM$39,AM$40,AM$41,AM$42,AM$43,AM$44,AM$45,AM$46,AM$47,AM$48,AM$49,AM$50,"#")='Часть 1'!AN9,1,0)*IF(AM$33=2,AO55,1)))</f>
        <v>#</v>
      </c>
      <c r="AO55" s="65">
        <f>IF(OR($B55=17,AO$2="нет"),"#",IF(CHOOSE($B55,AO$35,AO$36,AO$37,AO$38,AO$39,AO$40,AO$41,AO$42,AO$43,AO$44,AO$45,AO$46,AO$47,AO$48,AO$49,AO$50,"#")='Часть 1'!AP9,1,0))</f>
        <v>1</v>
      </c>
      <c r="AP55" s="65" t="str">
        <f>IF(OR($B55=17,AP$2="нет"),"#",IF(CZ55=1,1,IF(CHOOSE($B55,AP$35,AP$36,AP$37,AP$38,AP$39,AP$40,AP$41,AP$42,AP$43,AP$44,AP$45,AP$46,AP$47,AP$48,AP$49,AP$50,"#")='Часть 1'!AQ9,1,0)*IF(AP$33=2,AR55,1)))</f>
        <v>#</v>
      </c>
      <c r="AR55" s="65">
        <f>IF(OR($B55=17,AR$2="нет"),"#",IF(CHOOSE($B55,AR$35,AR$36,AR$37,AR$38,AR$39,AR$40,AR$41,AR$42,AR$43,AR$44,AR$45,AR$46,AR$47,AR$48,AR$49,AR$50,"#")='Часть 1'!AS9,1,0))</f>
        <v>1</v>
      </c>
      <c r="AS55" s="65" t="str">
        <f>IF(OR($B55=17,AS$2="нет"),"#",IF(DC55=1,1,IF(CHOOSE($B55,AS$35,AS$36,AS$37,AS$38,AS$39,AS$40,AS$41,AS$42,AS$43,AS$44,AS$45,AS$46,AS$47,AS$48,AS$49,AS$50,"#")='Часть 1'!AT9,1,0)*IF(AS$33=2,AU55,1)))</f>
        <v>#</v>
      </c>
      <c r="AU55" s="65">
        <f>IF(OR($B55=17,AU$2="нет"),"#",IF(CHOOSE($B55,AU$35,AU$36,AU$37,AU$38,AU$39,AU$40,AU$41,AU$42,AU$43,AU$44,AU$45,AU$46,AU$47,AU$48,AU$49,AU$50,"#")='Часть 1'!AV9,1,0))</f>
        <v>1</v>
      </c>
      <c r="AV55" s="65" t="str">
        <f>IF(OR($B55=17,AV$2="нет"),"#",IF(DF55=1,1,IF(CHOOSE($B55,AV$35,AV$36,AV$37,AV$38,AV$39,AV$40,AV$41,AV$42,AV$43,AV$44,AV$45,AV$46,AV$47,AV$48,AV$49,AV$50,"#")='Часть 1'!AW9,1,0)*IF(AV$33=2,AX55,1)))</f>
        <v>#</v>
      </c>
      <c r="AX55" s="65">
        <f>IF(OR($B55=17,AX$2="нет"),"#",IF(CHOOSE($B55,AX$35,AX$36,AX$37,AX$38,AX$39,AX$40,AX$41,AX$42,AX$43,AX$44,AX$45,AX$46,AX$47,AX$48,AX$49,AX$50,"#")='Часть 1'!AY9,1,0))</f>
        <v>1</v>
      </c>
      <c r="AY55" s="65" t="str">
        <f>IF(OR($B55=17,AY$2="нет"),"#",IF(DI55=1,1,IF(CHOOSE($B55,AY$35,AY$36,AY$37,AY$38,AY$39,AY$40,AY$41,AY$42,AY$43,AY$44,AY$45,AY$46,AY$47,AY$48,AY$49,AY$50,"#")='Часть 1'!AZ9,1,0)*IF(AY$33=2,BA55,1)))</f>
        <v>#</v>
      </c>
      <c r="BA55" s="65">
        <f>IF(OR($B55=17,BA$2="нет"),"#",IF(CHOOSE($B55,BA$35,BA$36,BA$37,BA$38,BA$39,BA$40,BA$41,BA$42,BA$43,BA$44,BA$45,BA$46,BA$47,BA$48,BA$49,BA$50,"#")='Часть 1'!BB9,1,0))</f>
        <v>1</v>
      </c>
      <c r="BB55" s="65" t="str">
        <f>IF(OR($B55=17,BB$2="нет"),"#",IF(DL55=1,1,IF(CHOOSE($B55,BB$35,BB$36,BB$37,BB$38,BB$39,BB$40,BB$41,BB$42,BB$43,BB$44,BB$45,BB$46,BB$47,BB$48,BB$49,BB$50,"#")='Часть 1'!BC9,1,0)*IF(BB$33=2,BD55,1)))</f>
        <v>#</v>
      </c>
      <c r="BD55" s="65">
        <f>IF(OR($B55=17,BD$2="нет"),"#",IF(CHOOSE($B55,BD$35,BD$36,BD$37,BD$38,BD$39,BD$40,BD$41,BD$42,BD$43,BD$44,BD$45,BD$46,BD$47,BD$48,BD$49,BD$50,"#")='Часть 1'!BE9,1,0))</f>
        <v>1</v>
      </c>
      <c r="BE55" s="65" t="str">
        <f>IF(OR($B55=17,BE$2="нет"),"#",IF(DO55=1,1,IF(CHOOSE($B55,BE$35,BE$36,BE$37,BE$38,BE$39,BE$40,BE$41,BE$42,BE$43,BE$44,BE$45,BE$46,BE$47,BE$48,BE$49,BE$50,"#")='Часть 1'!BF9,1,0)*IF(BE$33=2,BG55,1)))</f>
        <v>#</v>
      </c>
      <c r="BG55" s="65">
        <f>IF(OR($B55=17,BG$2="нет"),"#",IF(CHOOSE($B55,BG$35,BG$36,BG$37,BG$38,BG$39,BG$40,BG$41,BG$42,BG$43,BG$44,BG$45,BG$46,BG$47,BG$48,BG$49,BG$50,"#")='Часть 1'!BH9,1,0))</f>
        <v>1</v>
      </c>
      <c r="BH55" s="65" t="str">
        <f>IF(OR($B55=17,BH$2="нет"),"#",IF(DR55=1,1,IF(CHOOSE($B55,BH$35,BH$36,BH$37,BH$38,BH$39,BH$40,BH$41,BH$42,BH$43,BH$44,BH$45,BH$46,BH$47,BH$48,BH$49,BH$50,"#")='Часть 1'!BI9,1,0)*IF(BH$33=2,BJ55,1)))</f>
        <v>#</v>
      </c>
      <c r="BJ55" s="65">
        <f>IF(OR($B55=17,BJ$2="нет"),"#",IF(CHOOSE($B55,BJ$35,BJ$36,BJ$37,BJ$38,BJ$39,BJ$40,BJ$41,BJ$42,BJ$43,BJ$44,BJ$45,BJ$46,BJ$47,BJ$48,BJ$49,BJ$50,"#")='Часть 1'!BK9,1,0))</f>
        <v>1</v>
      </c>
      <c r="BM55" s="65">
        <f>IF(OR($B55=17,BM$2="нет"),"#",IF(AND('Часть 1'!D9&lt;&gt;"#",CHOOSE($B55,BM$35,BM$36,BM$37,BM$38,BM$39,BM$40,BM$41,BM$42,BM$43,BM$44,BM$45,BM$46,BM$47,BM$48,BM$49,BM$50,"#")='Часть 1'!D9),1,0)*IF(BM$33=2,BO55,1))</f>
        <v>0</v>
      </c>
      <c r="BO55" s="65">
        <f>IF(OR($B55=17,BO$2="нет"),"#",IF(CHOOSE($B55,BO$35,BO$36,BO$37,BO$38,BO$39,BO$40,BO$41,BO$42,BO$43,BO$44,BO$45,BO$46,BO$47,BO$48,BO$49,BO$50,"#")='Часть 1'!F9,1,0))</f>
        <v>1</v>
      </c>
      <c r="BP55" s="65">
        <f>IF(OR($B55=17,BP$2="нет"),"#",IF(AND('Часть 1'!G9&lt;&gt;"#",CHOOSE($B55,BP$35,BP$36,BP$37,BP$38,BP$39,BP$40,BP$41,BP$42,BP$43,BP$44,BP$45,BP$46,BP$47,BP$48,BP$49,BP$50,"#")='Часть 1'!G9),1,0)*IF(BP$33=2,BR55,1))</f>
        <v>0</v>
      </c>
      <c r="BR55" s="65">
        <f>IF(OR($B55=17,BR$2="нет"),"#",IF(CHOOSE($B55,BR$35,BR$36,BR$37,BR$38,BR$39,BR$40,BR$41,BR$42,BR$43,BR$44,BR$45,BR$46,BR$47,BR$48,BR$49,BR$50,"#")='Часть 1'!I9,1,0))</f>
        <v>1</v>
      </c>
      <c r="BS55" s="65">
        <f>IF(OR($B55=17,BS$2="нет"),"#",IF(AND('Часть 1'!J9&lt;&gt;"#",CHOOSE($B55,BS$35,BS$36,BS$37,BS$38,BS$39,BS$40,BS$41,BS$42,BS$43,BS$44,BS$45,BS$46,BS$47,BS$48,BS$49,BS$50,"#")='Часть 1'!J9),1,0)*IF(BS$33=2,BU55,1))</f>
        <v>0</v>
      </c>
      <c r="BU55" s="65">
        <f>IF(OR($B55=17,BU$2="нет"),"#",IF(CHOOSE($B55,BU$35,BU$36,BU$37,BU$38,BU$39,BU$40,BU$41,BU$42,BU$43,BU$44,BU$45,BU$46,BU$47,BU$48,BU$49,BU$50,"#")='Часть 1'!L9,1,0))</f>
        <v>1</v>
      </c>
      <c r="BV55" s="65">
        <f>IF(OR($B55=17,BV$2="нет"),"#",IF(AND('Часть 1'!M9&lt;&gt;"#",CHOOSE($B55,BV$35,BV$36,BV$37,BV$38,BV$39,BV$40,BV$41,BV$42,BV$43,BV$44,BV$45,BV$46,BV$47,BV$48,BV$49,BV$50,"#")='Часть 1'!M9),1,0)*IF(BV$33=2,BX55,1))</f>
        <v>0</v>
      </c>
      <c r="BX55" s="65">
        <f>IF(OR($B55=17,BX$2="нет"),"#",IF(CHOOSE($B55,BX$35,BX$36,BX$37,BX$38,BX$39,BX$40,BX$41,BX$42,BX$43,BX$44,BX$45,BX$46,BX$47,BX$48,BX$49,BX$50,"#")='Часть 1'!O9,1,0))</f>
        <v>1</v>
      </c>
      <c r="BY55" s="65">
        <f>IF(OR($B55=17,BY$2="нет"),"#",IF(AND('Часть 1'!P9&lt;&gt;"#",CHOOSE($B55,BY$35,BY$36,BY$37,BY$38,BY$39,BY$40,BY$41,BY$42,BY$43,BY$44,BY$45,BY$46,BY$47,BY$48,BY$49,BY$50,"#")='Часть 1'!P9),1,0)*IF(BY$33=2,CA55,1))</f>
        <v>0</v>
      </c>
      <c r="CA55" s="65">
        <f>IF(OR($B55=17,CA$2="нет"),"#",IF(CHOOSE($B55,CA$35,CA$36,CA$37,CA$38,CA$39,CA$40,CA$41,CA$42,CA$43,CA$44,CA$45,CA$46,CA$47,CA$48,CA$49,CA$50,"#")='Часть 1'!R9,1,0))</f>
        <v>1</v>
      </c>
      <c r="CB55" s="65">
        <f>IF(OR($B55=17,CB$2="нет"),"#",IF(AND('Часть 1'!S9&lt;&gt;"#",CHOOSE($B55,CB$35,CB$36,CB$37,CB$38,CB$39,CB$40,CB$41,CB$42,CB$43,CB$44,CB$45,CB$46,CB$47,CB$48,CB$49,CB$50,"#")='Часть 1'!S9),1,0)*IF(CB$33=2,CD55,1))</f>
        <v>0</v>
      </c>
      <c r="CD55" s="65">
        <f>IF(OR($B55=17,CD$2="нет"),"#",IF(CHOOSE($B55,CD$35,CD$36,CD$37,CD$38,CD$39,CD$40,CD$41,CD$42,CD$43,CD$44,CD$45,CD$46,CD$47,CD$48,CD$49,CD$50,"#")='Часть 1'!U9,1,0))</f>
        <v>1</v>
      </c>
      <c r="CE55" s="65">
        <f>IF(OR($B55=17,CE$2="нет"),"#",IF(AND('Часть 1'!V9&lt;&gt;"#",CHOOSE($B55,CE$35,CE$36,CE$37,CE$38,CE$39,CE$40,CE$41,CE$42,CE$43,CE$44,CE$45,CE$46,CE$47,CE$48,CE$49,CE$50,"#")='Часть 1'!V9),1,0)*IF(CE$33=2,CG55,1))</f>
        <v>0</v>
      </c>
      <c r="CG55" s="65">
        <f>IF(OR($B55=17,CG$2="нет"),"#",IF(CHOOSE($B55,CG$35,CG$36,CG$37,CG$38,CG$39,CG$40,CG$41,CG$42,CG$43,CG$44,CG$45,CG$46,CG$47,CG$48,CG$49,CG$50,"#")='Часть 1'!X9,1,0))</f>
        <v>1</v>
      </c>
      <c r="CH55" s="65">
        <f>IF(OR($B55=17,CH$2="нет"),"#",IF(AND('Часть 1'!Y9&lt;&gt;"#",CHOOSE($B55,CH$35,CH$36,CH$37,CH$38,CH$39,CH$40,CH$41,CH$42,CH$43,CH$44,CH$45,CH$46,CH$47,CH$48,CH$49,CH$50,"#")='Часть 1'!Y9),1,0)*IF(CH$33=2,CJ55,1))</f>
        <v>0</v>
      </c>
      <c r="CJ55" s="65">
        <f>IF(OR($B55=17,CJ$2="нет"),"#",IF(CHOOSE($B55,CJ$35,CJ$36,CJ$37,CJ$38,CJ$39,CJ$40,CJ$41,CJ$42,CJ$43,CJ$44,CJ$45,CJ$46,CJ$47,CJ$48,CJ$49,CJ$50,"#")='Часть 1'!AA9,1,0))</f>
        <v>1</v>
      </c>
      <c r="CK55" s="65" t="str">
        <f>IF(OR($B55=17,CK$2="нет"),"#",IF(AND('Часть 1'!AB9&lt;&gt;"#",CHOOSE($B55,CK$35,CK$36,CK$37,CK$38,CK$39,CK$40,CK$41,CK$42,CK$43,CK$44,CK$45,CK$46,CK$47,CK$48,CK$49,CK$50,"#")='Часть 1'!AB9),1,0)*IF(CK$33=2,CM55,1))</f>
        <v>#</v>
      </c>
      <c r="CM55" s="65">
        <f>IF(OR($B55=17,CM$2="нет"),"#",IF(CHOOSE($B55,CM$35,CM$36,CM$37,CM$38,CM$39,CM$40,CM$41,CM$42,CM$43,CM$44,CM$45,CM$46,CM$47,CM$48,CM$49,CM$50,"#")='Часть 1'!AD9,1,0))</f>
        <v>1</v>
      </c>
      <c r="CN55" s="65" t="str">
        <f>IF(OR($B55=17,CN$2="нет"),"#",IF(AND('Часть 1'!AE9&lt;&gt;"#",CHOOSE($B55,CN$35,CN$36,CN$37,CN$38,CN$39,CN$40,CN$41,CN$42,CN$43,CN$44,CN$45,CN$46,CN$47,CN$48,CN$49,CN$50,"#")='Часть 1'!AE9),1,0)*IF(CN$33=2,CP55,1))</f>
        <v>#</v>
      </c>
      <c r="CP55" s="65">
        <f>IF(OR($B55=17,CP$2="нет"),"#",IF(CHOOSE($B55,CP$35,CP$36,CP$37,CP$38,CP$39,CP$40,CP$41,CP$42,CP$43,CP$44,CP$45,CP$46,CP$47,CP$48,CP$49,CP$50,"#")='Часть 1'!AG9,1,0))</f>
        <v>1</v>
      </c>
      <c r="CQ55" s="65" t="str">
        <f>IF(OR($B55=17,CQ$2="нет"),"#",IF(AND('Часть 1'!AH9&lt;&gt;"#",CHOOSE($B55,CQ$35,CQ$36,CQ$37,CQ$38,CQ$39,CQ$40,CQ$41,CQ$42,CQ$43,CQ$44,CQ$45,CQ$46,CQ$47,CQ$48,CQ$49,CQ$50,"#")='Часть 1'!AH9),1,0)*IF(CQ$33=2,CS55,1))</f>
        <v>#</v>
      </c>
      <c r="CS55" s="65">
        <f>IF(OR($B55=17,CS$2="нет"),"#",IF(CHOOSE($B55,CS$35,CS$36,CS$37,CS$38,CS$39,CS$40,CS$41,CS$42,CS$43,CS$44,CS$45,CS$46,CS$47,CS$48,CS$49,CS$50,"#")='Часть 1'!AJ9,1,0))</f>
        <v>1</v>
      </c>
      <c r="CT55" s="65" t="str">
        <f>IF(OR($B55=17,CT$2="нет"),"#",IF(AND('Часть 1'!AK9&lt;&gt;"#",CHOOSE($B55,CT$35,CT$36,CT$37,CT$38,CT$39,CT$40,CT$41,CT$42,CT$43,CT$44,CT$45,CT$46,CT$47,CT$48,CT$49,CT$50,"#")='Часть 1'!AK9),1,0)*IF(CT$33=2,CV55,1))</f>
        <v>#</v>
      </c>
      <c r="CV55" s="65">
        <f>IF(OR($B55=17,CV$2="нет"),"#",IF(CHOOSE($B55,CV$35,CV$36,CV$37,CV$38,CV$39,CV$40,CV$41,CV$42,CV$43,CV$44,CV$45,CV$46,CV$47,CV$48,CV$49,CV$50,"#")='Часть 1'!AM9,1,0))</f>
        <v>1</v>
      </c>
      <c r="CW55" s="65" t="str">
        <f>IF(OR($B55=17,CW$2="нет"),"#",IF(AND('Часть 1'!AN9&lt;&gt;"#",CHOOSE($B55,CW$35,CW$36,CW$37,CW$38,CW$39,CW$40,CW$41,CW$42,CW$43,CW$44,CW$45,CW$46,CW$47,CW$48,CW$49,CW$50,"#")='Часть 1'!AN9),1,0)*IF(CW$33=2,CY55,1))</f>
        <v>#</v>
      </c>
      <c r="CY55" s="65">
        <f>IF(OR($B55=17,CY$2="нет"),"#",IF(CHOOSE($B55,CY$35,CY$36,CY$37,CY$38,CY$39,CY$40,CY$41,CY$42,CY$43,CY$44,CY$45,CY$46,CY$47,CY$48,CY$49,CY$50,"#")='Часть 1'!AP9,1,0))</f>
        <v>1</v>
      </c>
      <c r="CZ55" s="65" t="str">
        <f>IF(OR($B55=17,CZ$2="нет"),"#",IF(AND('Часть 1'!AQ9&lt;&gt;"#",CHOOSE($B55,CZ$35,CZ$36,CZ$37,CZ$38,CZ$39,CZ$40,CZ$41,CZ$42,CZ$43,CZ$44,CZ$45,CZ$46,CZ$47,CZ$48,CZ$49,CZ$50,"#")='Часть 1'!AQ9),1,0)*IF(CZ$33=2,DB55,1))</f>
        <v>#</v>
      </c>
      <c r="DB55" s="65">
        <f>IF(OR($B55=17,DB$2="нет"),"#",IF(CHOOSE($B55,DB$35,DB$36,DB$37,DB$38,DB$39,DB$40,DB$41,DB$42,DB$43,DB$44,DB$45,DB$46,DB$47,DB$48,DB$49,DB$50,"#")='Часть 1'!AS9,1,0))</f>
        <v>1</v>
      </c>
      <c r="DC55" s="65" t="str">
        <f>IF(OR($B55=17,DC$2="нет"),"#",IF(AND('Часть 1'!AT9&lt;&gt;"#",CHOOSE($B55,DC$35,DC$36,DC$37,DC$38,DC$39,DC$40,DC$41,DC$42,DC$43,DC$44,DC$45,DC$46,DC$47,DC$48,DC$49,DC$50,"#")='Часть 1'!AT9),1,0)*IF(DC$33=2,DE55,1))</f>
        <v>#</v>
      </c>
      <c r="DE55" s="65">
        <f>IF(OR($B55=17,DE$2="нет"),"#",IF(CHOOSE($B55,DE$35,DE$36,DE$37,DE$38,DE$39,DE$40,DE$41,DE$42,DE$43,DE$44,DE$45,DE$46,DE$47,DE$48,DE$49,DE$50,"#")='Часть 1'!AV9,1,0))</f>
        <v>1</v>
      </c>
      <c r="DF55" s="65" t="str">
        <f>IF(OR($B55=17,DF$2="нет"),"#",IF(AND('Часть 1'!AW9&lt;&gt;"#",CHOOSE($B55,DF$35,DF$36,DF$37,DF$38,DF$39,DF$40,DF$41,DF$42,DF$43,DF$44,DF$45,DF$46,DF$47,DF$48,DF$49,DF$50,"#")='Часть 1'!AW9),1,0)*IF(DF$33=2,DH55,1))</f>
        <v>#</v>
      </c>
      <c r="DH55" s="65">
        <f>IF(OR($B55=17,DH$2="нет"),"#",IF(CHOOSE($B55,DH$35,DH$36,DH$37,DH$38,DH$39,DH$40,DH$41,DH$42,DH$43,DH$44,DH$45,DH$46,DH$47,DH$48,DH$49,DH$50,"#")='Часть 1'!AY9,1,0))</f>
        <v>1</v>
      </c>
      <c r="DI55" s="65" t="str">
        <f>IF(OR($B55=17,DI$2="нет"),"#",IF(AND('Часть 1'!AZ9&lt;&gt;"#",CHOOSE($B55,DI$35,DI$36,DI$37,DI$38,DI$39,DI$40,DI$41,DI$42,DI$43,DI$44,DI$45,DI$46,DI$47,DI$48,DI$49,DI$50,"#")='Часть 1'!AZ9),1,0)*IF(DI$33=2,DK55,1))</f>
        <v>#</v>
      </c>
      <c r="DK55" s="65">
        <f>IF(OR($B55=17,DK$2="нет"),"#",IF(CHOOSE($B55,DK$35,DK$36,DK$37,DK$38,DK$39,DK$40,DK$41,DK$42,DK$43,DK$44,DK$45,DK$46,DK$47,DK$48,DK$49,DK$50,"#")='Часть 1'!BB9,1,0))</f>
        <v>1</v>
      </c>
      <c r="DL55" s="65" t="str">
        <f>IF(OR($B55=17,DL$2="нет"),"#",IF(AND('Часть 1'!BC9&lt;&gt;"#",CHOOSE($B55,DL$35,DL$36,DL$37,DL$38,DL$39,DL$40,DL$41,DL$42,DL$43,DL$44,DL$45,DL$46,DL$47,DL$48,DL$49,DL$50,"#")='Часть 1'!BC9),1,0)*IF(DL$33=2,DN55,1))</f>
        <v>#</v>
      </c>
      <c r="DN55" s="65">
        <f>IF(OR($B55=17,DN$2="нет"),"#",IF(CHOOSE($B55,DN$35,DN$36,DN$37,DN$38,DN$39,DN$40,DN$41,DN$42,DN$43,DN$44,DN$45,DN$46,DN$47,DN$48,DN$49,DN$50,"#")='Часть 1'!BE9,1,0))</f>
        <v>1</v>
      </c>
      <c r="DO55" s="65" t="str">
        <f>IF(OR($B55=17,DO$2="нет"),"#",IF(AND('Часть 1'!BF9&lt;&gt;"#",CHOOSE($B55,DO$35,DO$36,DO$37,DO$38,DO$39,DO$40,DO$41,DO$42,DO$43,DO$44,DO$45,DO$46,DO$47,DO$48,DO$49,DO$50,"#")='Часть 1'!BF9),1,0)*IF(DO$33=2,DQ55,1))</f>
        <v>#</v>
      </c>
      <c r="DQ55" s="65">
        <f>IF(OR($B55=17,DQ$2="нет"),"#",IF(CHOOSE($B55,DQ$35,DQ$36,DQ$37,DQ$38,DQ$39,DQ$40,DQ$41,DQ$42,DQ$43,DQ$44,DQ$45,DQ$46,DQ$47,DQ$48,DQ$49,DQ$50,"#")='Часть 1'!BH9,1,0))</f>
        <v>1</v>
      </c>
      <c r="DR55" s="65" t="str">
        <f>IF(OR($B55=17,DR$2="нет"),"#",IF(AND('Часть 1'!BI9&lt;&gt;"#",CHOOSE($B55,DR$35,DR$36,DR$37,DR$38,DR$39,DR$40,DR$41,DR$42,DR$43,DR$44,DR$45,DR$46,DR$47,DR$48,DR$49,DR$50,"#")='Часть 1'!BI9),1,0)*IF(DR$33=2,DT55,1))</f>
        <v>#</v>
      </c>
      <c r="DT55" s="65">
        <f>IF(OR($B55=17,DT$2="нет"),"#",IF(CHOOSE($B55,DT$35,DT$36,DT$37,DT$38,DT$39,DT$40,DT$41,DT$42,DT$43,DT$44,DT$45,DT$46,DT$47,DT$48,DT$49,DT$50,"#")='Часть 1'!BK9,1,0))</f>
        <v>1</v>
      </c>
    </row>
    <row r="56" spans="1:124" x14ac:dyDescent="0.2">
      <c r="A56" s="63">
        <v>4</v>
      </c>
      <c r="B56" s="63">
        <f>IF(AND(Список!H9&gt;0,Список!K9=1),CHOOSE(Список!M9,1,2,3,4,5,6,7,8,9,10,11,12,13,14,15,16),17)</f>
        <v>2</v>
      </c>
      <c r="C56" s="65">
        <f>IF(OR($B56=17,C$2="нет"),"#",IF(BM56=1,1,IF(CHOOSE($B56,C$35,C$36,C$37,C$38,C$39,C$40,C$41,C$42,C$43,C$44,C$45,C$46,C$47,C$48,C$49,C$50,"#")='Часть 1'!D10,1,0)*IF(C$33=2,E56,1)))</f>
        <v>1</v>
      </c>
      <c r="E56" s="65">
        <f>IF(OR($B56=17,E$2="нет"),"#",IF(CHOOSE($B56,E$35,E$36,E$37,E$38,E$39,E$40,E$41,E$42,E$43,E$44,E$45,E$46,E$47,E$48,E$49,E$50,"#")='Часть 1'!F10,1,0))</f>
        <v>1</v>
      </c>
      <c r="F56" s="65">
        <f>IF(OR($B56=17,F$2="нет"),"#",IF(BP56=1,1,IF(CHOOSE($B56,F$35,F$36,F$37,F$38,F$39,F$40,F$41,F$42,F$43,F$44,F$45,F$46,F$47,F$48,F$49,F$50,"#")='Часть 1'!G10,1,0)*IF(F$33=2,H56,1)))</f>
        <v>1</v>
      </c>
      <c r="H56" s="65">
        <f>IF(OR($B56=17,H$2="нет"),"#",IF(CHOOSE($B56,H$35,H$36,H$37,H$38,H$39,H$40,H$41,H$42,H$43,H$44,H$45,H$46,H$47,H$48,H$49,H$50,"#")='Часть 1'!I10,1,0))</f>
        <v>1</v>
      </c>
      <c r="I56" s="65">
        <f>IF(OR($B56=17,I$2="нет"),"#",IF(BS56=1,1,IF(CHOOSE($B56,I$35,I$36,I$37,I$38,I$39,I$40,I$41,I$42,I$43,I$44,I$45,I$46,I$47,I$48,I$49,I$50,"#")='Часть 1'!J10,1,0)*IF(I$33=2,K56,1)))</f>
        <v>1</v>
      </c>
      <c r="K56" s="65">
        <f>IF(OR($B56=17,K$2="нет"),"#",IF(CHOOSE($B56,K$35,K$36,K$37,K$38,K$39,K$40,K$41,K$42,K$43,K$44,K$45,K$46,K$47,K$48,K$49,K$50,"#")='Часть 1'!L10,1,0))</f>
        <v>1</v>
      </c>
      <c r="L56" s="65">
        <f>IF(OR($B56=17,L$2="нет"),"#",IF(BV56=1,1,IF(CHOOSE($B56,L$35,L$36,L$37,L$38,L$39,L$40,L$41,L$42,L$43,L$44,L$45,L$46,L$47,L$48,L$49,L$50,"#")='Часть 1'!M10,1,0)*IF(L$33=2,N56,1)))</f>
        <v>1</v>
      </c>
      <c r="N56" s="65">
        <f>IF(OR($B56=17,N$2="нет"),"#",IF(CHOOSE($B56,N$35,N$36,N$37,N$38,N$39,N$40,N$41,N$42,N$43,N$44,N$45,N$46,N$47,N$48,N$49,N$50,"#")='Часть 1'!O10,1,0))</f>
        <v>1</v>
      </c>
      <c r="O56" s="65">
        <f>IF(OR($B56=17,O$2="нет"),"#",IF(BY56=1,1,IF(CHOOSE($B56,O$35,O$36,O$37,O$38,O$39,O$40,O$41,O$42,O$43,O$44,O$45,O$46,O$47,O$48,O$49,O$50,"#")='Часть 1'!P10,1,0)*IF(O$33=2,Q56,1)))</f>
        <v>1</v>
      </c>
      <c r="Q56" s="65">
        <f>IF(OR($B56=17,Q$2="нет"),"#",IF(CHOOSE($B56,Q$35,Q$36,Q$37,Q$38,Q$39,Q$40,Q$41,Q$42,Q$43,Q$44,Q$45,Q$46,Q$47,Q$48,Q$49,Q$50,"#")='Часть 1'!R10,1,0))</f>
        <v>1</v>
      </c>
      <c r="R56" s="65">
        <f>IF(OR($B56=17,R$2="нет"),"#",IF(CB56=1,1,IF(CHOOSE($B56,R$35,R$36,R$37,R$38,R$39,R$40,R$41,R$42,R$43,R$44,R$45,R$46,R$47,R$48,R$49,R$50,"#")='Часть 1'!S10,1,0)*IF(R$33=2,T56,1)))</f>
        <v>1</v>
      </c>
      <c r="T56" s="65">
        <f>IF(OR($B56=17,T$2="нет"),"#",IF(CHOOSE($B56,T$35,T$36,T$37,T$38,T$39,T$40,T$41,T$42,T$43,T$44,T$45,T$46,T$47,T$48,T$49,T$50,"#")='Часть 1'!U10,1,0))</f>
        <v>1</v>
      </c>
      <c r="U56" s="65">
        <f>IF(OR($B56=17,U$2="нет"),"#",IF(CE56=1,1,IF(CHOOSE($B56,U$35,U$36,U$37,U$38,U$39,U$40,U$41,U$42,U$43,U$44,U$45,U$46,U$47,U$48,U$49,U$50,"#")='Часть 1'!V10,1,0)*IF(U$33=2,W56,1)))</f>
        <v>1</v>
      </c>
      <c r="W56" s="65">
        <f>IF(OR($B56=17,W$2="нет"),"#",IF(CHOOSE($B56,W$35,W$36,W$37,W$38,W$39,W$40,W$41,W$42,W$43,W$44,W$45,W$46,W$47,W$48,W$49,W$50,"#")='Часть 1'!X10,1,0))</f>
        <v>1</v>
      </c>
      <c r="X56" s="65">
        <f>IF(OR($B56=17,X$2="нет"),"#",IF(CH56=1,1,IF(CHOOSE($B56,X$35,X$36,X$37,X$38,X$39,X$40,X$41,X$42,X$43,X$44,X$45,X$46,X$47,X$48,X$49,X$50,"#")='Часть 1'!Y10,1,0)*IF(X$33=2,Z56,1)))</f>
        <v>0</v>
      </c>
      <c r="Z56" s="65">
        <f>IF(OR($B56=17,Z$2="нет"),"#",IF(CHOOSE($B56,Z$35,Z$36,Z$37,Z$38,Z$39,Z$40,Z$41,Z$42,Z$43,Z$44,Z$45,Z$46,Z$47,Z$48,Z$49,Z$50,"#")='Часть 1'!AA10,1,0))</f>
        <v>1</v>
      </c>
      <c r="AA56" s="65" t="str">
        <f>IF(OR($B56=17,AA$2="нет"),"#",IF(CK56=1,1,IF(CHOOSE($B56,AA$35,AA$36,AA$37,AA$38,AA$39,AA$40,AA$41,AA$42,AA$43,AA$44,AA$45,AA$46,AA$47,AA$48,AA$49,AA$50,"#")='Часть 1'!AB10,1,0)*IF(AA$33=2,AC56,1)))</f>
        <v>#</v>
      </c>
      <c r="AC56" s="65">
        <f>IF(OR($B56=17,AC$2="нет"),"#",IF(CHOOSE($B56,AC$35,AC$36,AC$37,AC$38,AC$39,AC$40,AC$41,AC$42,AC$43,AC$44,AC$45,AC$46,AC$47,AC$48,AC$49,AC$50,"#")='Часть 1'!AD10,1,0))</f>
        <v>1</v>
      </c>
      <c r="AD56" s="65" t="str">
        <f>IF(OR($B56=17,AD$2="нет"),"#",IF(CN56=1,1,IF(CHOOSE($B56,AD$35,AD$36,AD$37,AD$38,AD$39,AD$40,AD$41,AD$42,AD$43,AD$44,AD$45,AD$46,AD$47,AD$48,AD$49,AD$50,"#")='Часть 1'!AE10,1,0)*IF(AD$33=2,AF56,1)))</f>
        <v>#</v>
      </c>
      <c r="AF56" s="65">
        <f>IF(OR($B56=17,AF$2="нет"),"#",IF(CHOOSE($B56,AF$35,AF$36,AF$37,AF$38,AF$39,AF$40,AF$41,AF$42,AF$43,AF$44,AF$45,AF$46,AF$47,AF$48,AF$49,AF$50,"#")='Часть 1'!AG10,1,0))</f>
        <v>1</v>
      </c>
      <c r="AG56" s="65" t="str">
        <f>IF(OR($B56=17,AG$2="нет"),"#",IF(CQ56=1,1,IF(CHOOSE($B56,AG$35,AG$36,AG$37,AG$38,AG$39,AG$40,AG$41,AG$42,AG$43,AG$44,AG$45,AG$46,AG$47,AG$48,AG$49,AG$50,"#")='Часть 1'!AH10,1,0)*IF(AG$33=2,AI56,1)))</f>
        <v>#</v>
      </c>
      <c r="AI56" s="65">
        <f>IF(OR($B56=17,AI$2="нет"),"#",IF(CHOOSE($B56,AI$35,AI$36,AI$37,AI$38,AI$39,AI$40,AI$41,AI$42,AI$43,AI$44,AI$45,AI$46,AI$47,AI$48,AI$49,AI$50,"#")='Часть 1'!AJ10,1,0))</f>
        <v>1</v>
      </c>
      <c r="AJ56" s="65" t="str">
        <f>IF(OR($B56=17,AJ$2="нет"),"#",IF(CT56=1,1,IF(CHOOSE($B56,AJ$35,AJ$36,AJ$37,AJ$38,AJ$39,AJ$40,AJ$41,AJ$42,AJ$43,AJ$44,AJ$45,AJ$46,AJ$47,AJ$48,AJ$49,AJ$50,"#")='Часть 1'!AK10,1,0)*IF(AJ$33=2,AL56,1)))</f>
        <v>#</v>
      </c>
      <c r="AL56" s="65">
        <f>IF(OR($B56=17,AL$2="нет"),"#",IF(CHOOSE($B56,AL$35,AL$36,AL$37,AL$38,AL$39,AL$40,AL$41,AL$42,AL$43,AL$44,AL$45,AL$46,AL$47,AL$48,AL$49,AL$50,"#")='Часть 1'!AM10,1,0))</f>
        <v>1</v>
      </c>
      <c r="AM56" s="65" t="str">
        <f>IF(OR($B56=17,AM$2="нет"),"#",IF(CW56=1,1,IF(CHOOSE($B56,AM$35,AM$36,AM$37,AM$38,AM$39,AM$40,AM$41,AM$42,AM$43,AM$44,AM$45,AM$46,AM$47,AM$48,AM$49,AM$50,"#")='Часть 1'!AN10,1,0)*IF(AM$33=2,AO56,1)))</f>
        <v>#</v>
      </c>
      <c r="AO56" s="65">
        <f>IF(OR($B56=17,AO$2="нет"),"#",IF(CHOOSE($B56,AO$35,AO$36,AO$37,AO$38,AO$39,AO$40,AO$41,AO$42,AO$43,AO$44,AO$45,AO$46,AO$47,AO$48,AO$49,AO$50,"#")='Часть 1'!AP10,1,0))</f>
        <v>1</v>
      </c>
      <c r="AP56" s="65" t="str">
        <f>IF(OR($B56=17,AP$2="нет"),"#",IF(CZ56=1,1,IF(CHOOSE($B56,AP$35,AP$36,AP$37,AP$38,AP$39,AP$40,AP$41,AP$42,AP$43,AP$44,AP$45,AP$46,AP$47,AP$48,AP$49,AP$50,"#")='Часть 1'!AQ10,1,0)*IF(AP$33=2,AR56,1)))</f>
        <v>#</v>
      </c>
      <c r="AR56" s="65">
        <f>IF(OR($B56=17,AR$2="нет"),"#",IF(CHOOSE($B56,AR$35,AR$36,AR$37,AR$38,AR$39,AR$40,AR$41,AR$42,AR$43,AR$44,AR$45,AR$46,AR$47,AR$48,AR$49,AR$50,"#")='Часть 1'!AS10,1,0))</f>
        <v>1</v>
      </c>
      <c r="AS56" s="65" t="str">
        <f>IF(OR($B56=17,AS$2="нет"),"#",IF(DC56=1,1,IF(CHOOSE($B56,AS$35,AS$36,AS$37,AS$38,AS$39,AS$40,AS$41,AS$42,AS$43,AS$44,AS$45,AS$46,AS$47,AS$48,AS$49,AS$50,"#")='Часть 1'!AT10,1,0)*IF(AS$33=2,AU56,1)))</f>
        <v>#</v>
      </c>
      <c r="AU56" s="65">
        <f>IF(OR($B56=17,AU$2="нет"),"#",IF(CHOOSE($B56,AU$35,AU$36,AU$37,AU$38,AU$39,AU$40,AU$41,AU$42,AU$43,AU$44,AU$45,AU$46,AU$47,AU$48,AU$49,AU$50,"#")='Часть 1'!AV10,1,0))</f>
        <v>1</v>
      </c>
      <c r="AV56" s="65" t="str">
        <f>IF(OR($B56=17,AV$2="нет"),"#",IF(DF56=1,1,IF(CHOOSE($B56,AV$35,AV$36,AV$37,AV$38,AV$39,AV$40,AV$41,AV$42,AV$43,AV$44,AV$45,AV$46,AV$47,AV$48,AV$49,AV$50,"#")='Часть 1'!AW10,1,0)*IF(AV$33=2,AX56,1)))</f>
        <v>#</v>
      </c>
      <c r="AX56" s="65">
        <f>IF(OR($B56=17,AX$2="нет"),"#",IF(CHOOSE($B56,AX$35,AX$36,AX$37,AX$38,AX$39,AX$40,AX$41,AX$42,AX$43,AX$44,AX$45,AX$46,AX$47,AX$48,AX$49,AX$50,"#")='Часть 1'!AY10,1,0))</f>
        <v>1</v>
      </c>
      <c r="AY56" s="65" t="str">
        <f>IF(OR($B56=17,AY$2="нет"),"#",IF(DI56=1,1,IF(CHOOSE($B56,AY$35,AY$36,AY$37,AY$38,AY$39,AY$40,AY$41,AY$42,AY$43,AY$44,AY$45,AY$46,AY$47,AY$48,AY$49,AY$50,"#")='Часть 1'!AZ10,1,0)*IF(AY$33=2,BA56,1)))</f>
        <v>#</v>
      </c>
      <c r="BA56" s="65">
        <f>IF(OR($B56=17,BA$2="нет"),"#",IF(CHOOSE($B56,BA$35,BA$36,BA$37,BA$38,BA$39,BA$40,BA$41,BA$42,BA$43,BA$44,BA$45,BA$46,BA$47,BA$48,BA$49,BA$50,"#")='Часть 1'!BB10,1,0))</f>
        <v>1</v>
      </c>
      <c r="BB56" s="65" t="str">
        <f>IF(OR($B56=17,BB$2="нет"),"#",IF(DL56=1,1,IF(CHOOSE($B56,BB$35,BB$36,BB$37,BB$38,BB$39,BB$40,BB$41,BB$42,BB$43,BB$44,BB$45,BB$46,BB$47,BB$48,BB$49,BB$50,"#")='Часть 1'!BC10,1,0)*IF(BB$33=2,BD56,1)))</f>
        <v>#</v>
      </c>
      <c r="BD56" s="65">
        <f>IF(OR($B56=17,BD$2="нет"),"#",IF(CHOOSE($B56,BD$35,BD$36,BD$37,BD$38,BD$39,BD$40,BD$41,BD$42,BD$43,BD$44,BD$45,BD$46,BD$47,BD$48,BD$49,BD$50,"#")='Часть 1'!BE10,1,0))</f>
        <v>1</v>
      </c>
      <c r="BE56" s="65" t="str">
        <f>IF(OR($B56=17,BE$2="нет"),"#",IF(DO56=1,1,IF(CHOOSE($B56,BE$35,BE$36,BE$37,BE$38,BE$39,BE$40,BE$41,BE$42,BE$43,BE$44,BE$45,BE$46,BE$47,BE$48,BE$49,BE$50,"#")='Часть 1'!BF10,1,0)*IF(BE$33=2,BG56,1)))</f>
        <v>#</v>
      </c>
      <c r="BG56" s="65">
        <f>IF(OR($B56=17,BG$2="нет"),"#",IF(CHOOSE($B56,BG$35,BG$36,BG$37,BG$38,BG$39,BG$40,BG$41,BG$42,BG$43,BG$44,BG$45,BG$46,BG$47,BG$48,BG$49,BG$50,"#")='Часть 1'!BH10,1,0))</f>
        <v>1</v>
      </c>
      <c r="BH56" s="65" t="str">
        <f>IF(OR($B56=17,BH$2="нет"),"#",IF(DR56=1,1,IF(CHOOSE($B56,BH$35,BH$36,BH$37,BH$38,BH$39,BH$40,BH$41,BH$42,BH$43,BH$44,BH$45,BH$46,BH$47,BH$48,BH$49,BH$50,"#")='Часть 1'!BI10,1,0)*IF(BH$33=2,BJ56,1)))</f>
        <v>#</v>
      </c>
      <c r="BJ56" s="65">
        <f>IF(OR($B56=17,BJ$2="нет"),"#",IF(CHOOSE($B56,BJ$35,BJ$36,BJ$37,BJ$38,BJ$39,BJ$40,BJ$41,BJ$42,BJ$43,BJ$44,BJ$45,BJ$46,BJ$47,BJ$48,BJ$49,BJ$50,"#")='Часть 1'!BK10,1,0))</f>
        <v>1</v>
      </c>
      <c r="BM56" s="65">
        <f>IF(OR($B56=17,BM$2="нет"),"#",IF(AND('Часть 1'!D10&lt;&gt;"#",CHOOSE($B56,BM$35,BM$36,BM$37,BM$38,BM$39,BM$40,BM$41,BM$42,BM$43,BM$44,BM$45,BM$46,BM$47,BM$48,BM$49,BM$50,"#")='Часть 1'!D10),1,0)*IF(BM$33=2,BO56,1))</f>
        <v>0</v>
      </c>
      <c r="BO56" s="65">
        <f>IF(OR($B56=17,BO$2="нет"),"#",IF(CHOOSE($B56,BO$35,BO$36,BO$37,BO$38,BO$39,BO$40,BO$41,BO$42,BO$43,BO$44,BO$45,BO$46,BO$47,BO$48,BO$49,BO$50,"#")='Часть 1'!F10,1,0))</f>
        <v>1</v>
      </c>
      <c r="BP56" s="65">
        <f>IF(OR($B56=17,BP$2="нет"),"#",IF(AND('Часть 1'!G10&lt;&gt;"#",CHOOSE($B56,BP$35,BP$36,BP$37,BP$38,BP$39,BP$40,BP$41,BP$42,BP$43,BP$44,BP$45,BP$46,BP$47,BP$48,BP$49,BP$50,"#")='Часть 1'!G10),1,0)*IF(BP$33=2,BR56,1))</f>
        <v>0</v>
      </c>
      <c r="BR56" s="65">
        <f>IF(OR($B56=17,BR$2="нет"),"#",IF(CHOOSE($B56,BR$35,BR$36,BR$37,BR$38,BR$39,BR$40,BR$41,BR$42,BR$43,BR$44,BR$45,BR$46,BR$47,BR$48,BR$49,BR$50,"#")='Часть 1'!I10,1,0))</f>
        <v>1</v>
      </c>
      <c r="BS56" s="65">
        <f>IF(OR($B56=17,BS$2="нет"),"#",IF(AND('Часть 1'!J10&lt;&gt;"#",CHOOSE($B56,BS$35,BS$36,BS$37,BS$38,BS$39,BS$40,BS$41,BS$42,BS$43,BS$44,BS$45,BS$46,BS$47,BS$48,BS$49,BS$50,"#")='Часть 1'!J10),1,0)*IF(BS$33=2,BU56,1))</f>
        <v>0</v>
      </c>
      <c r="BU56" s="65">
        <f>IF(OR($B56=17,BU$2="нет"),"#",IF(CHOOSE($B56,BU$35,BU$36,BU$37,BU$38,BU$39,BU$40,BU$41,BU$42,BU$43,BU$44,BU$45,BU$46,BU$47,BU$48,BU$49,BU$50,"#")='Часть 1'!L10,1,0))</f>
        <v>1</v>
      </c>
      <c r="BV56" s="65">
        <f>IF(OR($B56=17,BV$2="нет"),"#",IF(AND('Часть 1'!M10&lt;&gt;"#",CHOOSE($B56,BV$35,BV$36,BV$37,BV$38,BV$39,BV$40,BV$41,BV$42,BV$43,BV$44,BV$45,BV$46,BV$47,BV$48,BV$49,BV$50,"#")='Часть 1'!M10),1,0)*IF(BV$33=2,BX56,1))</f>
        <v>0</v>
      </c>
      <c r="BX56" s="65">
        <f>IF(OR($B56=17,BX$2="нет"),"#",IF(CHOOSE($B56,BX$35,BX$36,BX$37,BX$38,BX$39,BX$40,BX$41,BX$42,BX$43,BX$44,BX$45,BX$46,BX$47,BX$48,BX$49,BX$50,"#")='Часть 1'!O10,1,0))</f>
        <v>1</v>
      </c>
      <c r="BY56" s="65">
        <f>IF(OR($B56=17,BY$2="нет"),"#",IF(AND('Часть 1'!P10&lt;&gt;"#",CHOOSE($B56,BY$35,BY$36,BY$37,BY$38,BY$39,BY$40,BY$41,BY$42,BY$43,BY$44,BY$45,BY$46,BY$47,BY$48,BY$49,BY$50,"#")='Часть 1'!P10),1,0)*IF(BY$33=2,CA56,1))</f>
        <v>0</v>
      </c>
      <c r="CA56" s="65">
        <f>IF(OR($B56=17,CA$2="нет"),"#",IF(CHOOSE($B56,CA$35,CA$36,CA$37,CA$38,CA$39,CA$40,CA$41,CA$42,CA$43,CA$44,CA$45,CA$46,CA$47,CA$48,CA$49,CA$50,"#")='Часть 1'!R10,1,0))</f>
        <v>1</v>
      </c>
      <c r="CB56" s="65">
        <f>IF(OR($B56=17,CB$2="нет"),"#",IF(AND('Часть 1'!S10&lt;&gt;"#",CHOOSE($B56,CB$35,CB$36,CB$37,CB$38,CB$39,CB$40,CB$41,CB$42,CB$43,CB$44,CB$45,CB$46,CB$47,CB$48,CB$49,CB$50,"#")='Часть 1'!S10),1,0)*IF(CB$33=2,CD56,1))</f>
        <v>0</v>
      </c>
      <c r="CD56" s="65">
        <f>IF(OR($B56=17,CD$2="нет"),"#",IF(CHOOSE($B56,CD$35,CD$36,CD$37,CD$38,CD$39,CD$40,CD$41,CD$42,CD$43,CD$44,CD$45,CD$46,CD$47,CD$48,CD$49,CD$50,"#")='Часть 1'!U10,1,0))</f>
        <v>1</v>
      </c>
      <c r="CE56" s="65">
        <f>IF(OR($B56=17,CE$2="нет"),"#",IF(AND('Часть 1'!V10&lt;&gt;"#",CHOOSE($B56,CE$35,CE$36,CE$37,CE$38,CE$39,CE$40,CE$41,CE$42,CE$43,CE$44,CE$45,CE$46,CE$47,CE$48,CE$49,CE$50,"#")='Часть 1'!V10),1,0)*IF(CE$33=2,CG56,1))</f>
        <v>0</v>
      </c>
      <c r="CG56" s="65">
        <f>IF(OR($B56=17,CG$2="нет"),"#",IF(CHOOSE($B56,CG$35,CG$36,CG$37,CG$38,CG$39,CG$40,CG$41,CG$42,CG$43,CG$44,CG$45,CG$46,CG$47,CG$48,CG$49,CG$50,"#")='Часть 1'!X10,1,0))</f>
        <v>1</v>
      </c>
      <c r="CH56" s="65">
        <f>IF(OR($B56=17,CH$2="нет"),"#",IF(AND('Часть 1'!Y10&lt;&gt;"#",CHOOSE($B56,CH$35,CH$36,CH$37,CH$38,CH$39,CH$40,CH$41,CH$42,CH$43,CH$44,CH$45,CH$46,CH$47,CH$48,CH$49,CH$50,"#")='Часть 1'!Y10),1,0)*IF(CH$33=2,CJ56,1))</f>
        <v>0</v>
      </c>
      <c r="CJ56" s="65">
        <f>IF(OR($B56=17,CJ$2="нет"),"#",IF(CHOOSE($B56,CJ$35,CJ$36,CJ$37,CJ$38,CJ$39,CJ$40,CJ$41,CJ$42,CJ$43,CJ$44,CJ$45,CJ$46,CJ$47,CJ$48,CJ$49,CJ$50,"#")='Часть 1'!AA10,1,0))</f>
        <v>1</v>
      </c>
      <c r="CK56" s="65" t="str">
        <f>IF(OR($B56=17,CK$2="нет"),"#",IF(AND('Часть 1'!AB10&lt;&gt;"#",CHOOSE($B56,CK$35,CK$36,CK$37,CK$38,CK$39,CK$40,CK$41,CK$42,CK$43,CK$44,CK$45,CK$46,CK$47,CK$48,CK$49,CK$50,"#")='Часть 1'!AB10),1,0)*IF(CK$33=2,CM56,1))</f>
        <v>#</v>
      </c>
      <c r="CM56" s="65">
        <f>IF(OR($B56=17,CM$2="нет"),"#",IF(CHOOSE($B56,CM$35,CM$36,CM$37,CM$38,CM$39,CM$40,CM$41,CM$42,CM$43,CM$44,CM$45,CM$46,CM$47,CM$48,CM$49,CM$50,"#")='Часть 1'!AD10,1,0))</f>
        <v>1</v>
      </c>
      <c r="CN56" s="65" t="str">
        <f>IF(OR($B56=17,CN$2="нет"),"#",IF(AND('Часть 1'!AE10&lt;&gt;"#",CHOOSE($B56,CN$35,CN$36,CN$37,CN$38,CN$39,CN$40,CN$41,CN$42,CN$43,CN$44,CN$45,CN$46,CN$47,CN$48,CN$49,CN$50,"#")='Часть 1'!AE10),1,0)*IF(CN$33=2,CP56,1))</f>
        <v>#</v>
      </c>
      <c r="CP56" s="65">
        <f>IF(OR($B56=17,CP$2="нет"),"#",IF(CHOOSE($B56,CP$35,CP$36,CP$37,CP$38,CP$39,CP$40,CP$41,CP$42,CP$43,CP$44,CP$45,CP$46,CP$47,CP$48,CP$49,CP$50,"#")='Часть 1'!AG10,1,0))</f>
        <v>1</v>
      </c>
      <c r="CQ56" s="65" t="str">
        <f>IF(OR($B56=17,CQ$2="нет"),"#",IF(AND('Часть 1'!AH10&lt;&gt;"#",CHOOSE($B56,CQ$35,CQ$36,CQ$37,CQ$38,CQ$39,CQ$40,CQ$41,CQ$42,CQ$43,CQ$44,CQ$45,CQ$46,CQ$47,CQ$48,CQ$49,CQ$50,"#")='Часть 1'!AH10),1,0)*IF(CQ$33=2,CS56,1))</f>
        <v>#</v>
      </c>
      <c r="CS56" s="65">
        <f>IF(OR($B56=17,CS$2="нет"),"#",IF(CHOOSE($B56,CS$35,CS$36,CS$37,CS$38,CS$39,CS$40,CS$41,CS$42,CS$43,CS$44,CS$45,CS$46,CS$47,CS$48,CS$49,CS$50,"#")='Часть 1'!AJ10,1,0))</f>
        <v>1</v>
      </c>
      <c r="CT56" s="65" t="str">
        <f>IF(OR($B56=17,CT$2="нет"),"#",IF(AND('Часть 1'!AK10&lt;&gt;"#",CHOOSE($B56,CT$35,CT$36,CT$37,CT$38,CT$39,CT$40,CT$41,CT$42,CT$43,CT$44,CT$45,CT$46,CT$47,CT$48,CT$49,CT$50,"#")='Часть 1'!AK10),1,0)*IF(CT$33=2,CV56,1))</f>
        <v>#</v>
      </c>
      <c r="CV56" s="65">
        <f>IF(OR($B56=17,CV$2="нет"),"#",IF(CHOOSE($B56,CV$35,CV$36,CV$37,CV$38,CV$39,CV$40,CV$41,CV$42,CV$43,CV$44,CV$45,CV$46,CV$47,CV$48,CV$49,CV$50,"#")='Часть 1'!AM10,1,0))</f>
        <v>1</v>
      </c>
      <c r="CW56" s="65" t="str">
        <f>IF(OR($B56=17,CW$2="нет"),"#",IF(AND('Часть 1'!AN10&lt;&gt;"#",CHOOSE($B56,CW$35,CW$36,CW$37,CW$38,CW$39,CW$40,CW$41,CW$42,CW$43,CW$44,CW$45,CW$46,CW$47,CW$48,CW$49,CW$50,"#")='Часть 1'!AN10),1,0)*IF(CW$33=2,CY56,1))</f>
        <v>#</v>
      </c>
      <c r="CY56" s="65">
        <f>IF(OR($B56=17,CY$2="нет"),"#",IF(CHOOSE($B56,CY$35,CY$36,CY$37,CY$38,CY$39,CY$40,CY$41,CY$42,CY$43,CY$44,CY$45,CY$46,CY$47,CY$48,CY$49,CY$50,"#")='Часть 1'!AP10,1,0))</f>
        <v>1</v>
      </c>
      <c r="CZ56" s="65" t="str">
        <f>IF(OR($B56=17,CZ$2="нет"),"#",IF(AND('Часть 1'!AQ10&lt;&gt;"#",CHOOSE($B56,CZ$35,CZ$36,CZ$37,CZ$38,CZ$39,CZ$40,CZ$41,CZ$42,CZ$43,CZ$44,CZ$45,CZ$46,CZ$47,CZ$48,CZ$49,CZ$50,"#")='Часть 1'!AQ10),1,0)*IF(CZ$33=2,DB56,1))</f>
        <v>#</v>
      </c>
      <c r="DB56" s="65">
        <f>IF(OR($B56=17,DB$2="нет"),"#",IF(CHOOSE($B56,DB$35,DB$36,DB$37,DB$38,DB$39,DB$40,DB$41,DB$42,DB$43,DB$44,DB$45,DB$46,DB$47,DB$48,DB$49,DB$50,"#")='Часть 1'!AS10,1,0))</f>
        <v>1</v>
      </c>
      <c r="DC56" s="65" t="str">
        <f>IF(OR($B56=17,DC$2="нет"),"#",IF(AND('Часть 1'!AT10&lt;&gt;"#",CHOOSE($B56,DC$35,DC$36,DC$37,DC$38,DC$39,DC$40,DC$41,DC$42,DC$43,DC$44,DC$45,DC$46,DC$47,DC$48,DC$49,DC$50,"#")='Часть 1'!AT10),1,0)*IF(DC$33=2,DE56,1))</f>
        <v>#</v>
      </c>
      <c r="DE56" s="65">
        <f>IF(OR($B56=17,DE$2="нет"),"#",IF(CHOOSE($B56,DE$35,DE$36,DE$37,DE$38,DE$39,DE$40,DE$41,DE$42,DE$43,DE$44,DE$45,DE$46,DE$47,DE$48,DE$49,DE$50,"#")='Часть 1'!AV10,1,0))</f>
        <v>1</v>
      </c>
      <c r="DF56" s="65" t="str">
        <f>IF(OR($B56=17,DF$2="нет"),"#",IF(AND('Часть 1'!AW10&lt;&gt;"#",CHOOSE($B56,DF$35,DF$36,DF$37,DF$38,DF$39,DF$40,DF$41,DF$42,DF$43,DF$44,DF$45,DF$46,DF$47,DF$48,DF$49,DF$50,"#")='Часть 1'!AW10),1,0)*IF(DF$33=2,DH56,1))</f>
        <v>#</v>
      </c>
      <c r="DH56" s="65">
        <f>IF(OR($B56=17,DH$2="нет"),"#",IF(CHOOSE($B56,DH$35,DH$36,DH$37,DH$38,DH$39,DH$40,DH$41,DH$42,DH$43,DH$44,DH$45,DH$46,DH$47,DH$48,DH$49,DH$50,"#")='Часть 1'!AY10,1,0))</f>
        <v>1</v>
      </c>
      <c r="DI56" s="65" t="str">
        <f>IF(OR($B56=17,DI$2="нет"),"#",IF(AND('Часть 1'!AZ10&lt;&gt;"#",CHOOSE($B56,DI$35,DI$36,DI$37,DI$38,DI$39,DI$40,DI$41,DI$42,DI$43,DI$44,DI$45,DI$46,DI$47,DI$48,DI$49,DI$50,"#")='Часть 1'!AZ10),1,0)*IF(DI$33=2,DK56,1))</f>
        <v>#</v>
      </c>
      <c r="DK56" s="65">
        <f>IF(OR($B56=17,DK$2="нет"),"#",IF(CHOOSE($B56,DK$35,DK$36,DK$37,DK$38,DK$39,DK$40,DK$41,DK$42,DK$43,DK$44,DK$45,DK$46,DK$47,DK$48,DK$49,DK$50,"#")='Часть 1'!BB10,1,0))</f>
        <v>1</v>
      </c>
      <c r="DL56" s="65" t="str">
        <f>IF(OR($B56=17,DL$2="нет"),"#",IF(AND('Часть 1'!BC10&lt;&gt;"#",CHOOSE($B56,DL$35,DL$36,DL$37,DL$38,DL$39,DL$40,DL$41,DL$42,DL$43,DL$44,DL$45,DL$46,DL$47,DL$48,DL$49,DL$50,"#")='Часть 1'!BC10),1,0)*IF(DL$33=2,DN56,1))</f>
        <v>#</v>
      </c>
      <c r="DN56" s="65">
        <f>IF(OR($B56=17,DN$2="нет"),"#",IF(CHOOSE($B56,DN$35,DN$36,DN$37,DN$38,DN$39,DN$40,DN$41,DN$42,DN$43,DN$44,DN$45,DN$46,DN$47,DN$48,DN$49,DN$50,"#")='Часть 1'!BE10,1,0))</f>
        <v>1</v>
      </c>
      <c r="DO56" s="65" t="str">
        <f>IF(OR($B56=17,DO$2="нет"),"#",IF(AND('Часть 1'!BF10&lt;&gt;"#",CHOOSE($B56,DO$35,DO$36,DO$37,DO$38,DO$39,DO$40,DO$41,DO$42,DO$43,DO$44,DO$45,DO$46,DO$47,DO$48,DO$49,DO$50,"#")='Часть 1'!BF10),1,0)*IF(DO$33=2,DQ56,1))</f>
        <v>#</v>
      </c>
      <c r="DQ56" s="65">
        <f>IF(OR($B56=17,DQ$2="нет"),"#",IF(CHOOSE($B56,DQ$35,DQ$36,DQ$37,DQ$38,DQ$39,DQ$40,DQ$41,DQ$42,DQ$43,DQ$44,DQ$45,DQ$46,DQ$47,DQ$48,DQ$49,DQ$50,"#")='Часть 1'!BH10,1,0))</f>
        <v>1</v>
      </c>
      <c r="DR56" s="65" t="str">
        <f>IF(OR($B56=17,DR$2="нет"),"#",IF(AND('Часть 1'!BI10&lt;&gt;"#",CHOOSE($B56,DR$35,DR$36,DR$37,DR$38,DR$39,DR$40,DR$41,DR$42,DR$43,DR$44,DR$45,DR$46,DR$47,DR$48,DR$49,DR$50,"#")='Часть 1'!BI10),1,0)*IF(DR$33=2,DT56,1))</f>
        <v>#</v>
      </c>
      <c r="DT56" s="65">
        <f>IF(OR($B56=17,DT$2="нет"),"#",IF(CHOOSE($B56,DT$35,DT$36,DT$37,DT$38,DT$39,DT$40,DT$41,DT$42,DT$43,DT$44,DT$45,DT$46,DT$47,DT$48,DT$49,DT$50,"#")='Часть 1'!BK10,1,0))</f>
        <v>1</v>
      </c>
    </row>
    <row r="57" spans="1:124" x14ac:dyDescent="0.2">
      <c r="A57" s="63">
        <v>5</v>
      </c>
      <c r="B57" s="63">
        <f>IF(AND(Список!H10&gt;0,Список!K10=1),CHOOSE(Список!M10,1,2,3,4,5,6,7,8,9,10,11,12,13,14,15,16),17)</f>
        <v>2</v>
      </c>
      <c r="C57" s="65">
        <f>IF(OR($B57=17,C$2="нет"),"#",IF(BM57=1,1,IF(CHOOSE($B57,C$35,C$36,C$37,C$38,C$39,C$40,C$41,C$42,C$43,C$44,C$45,C$46,C$47,C$48,C$49,C$50,"#")='Часть 1'!D11,1,0)*IF(C$33=2,E57,1)))</f>
        <v>1</v>
      </c>
      <c r="E57" s="65">
        <f>IF(OR($B57=17,E$2="нет"),"#",IF(CHOOSE($B57,E$35,E$36,E$37,E$38,E$39,E$40,E$41,E$42,E$43,E$44,E$45,E$46,E$47,E$48,E$49,E$50,"#")='Часть 1'!F11,1,0))</f>
        <v>1</v>
      </c>
      <c r="F57" s="65">
        <f>IF(OR($B57=17,F$2="нет"),"#",IF(BP57=1,1,IF(CHOOSE($B57,F$35,F$36,F$37,F$38,F$39,F$40,F$41,F$42,F$43,F$44,F$45,F$46,F$47,F$48,F$49,F$50,"#")='Часть 1'!G11,1,0)*IF(F$33=2,H57,1)))</f>
        <v>1</v>
      </c>
      <c r="H57" s="65">
        <f>IF(OR($B57=17,H$2="нет"),"#",IF(CHOOSE($B57,H$35,H$36,H$37,H$38,H$39,H$40,H$41,H$42,H$43,H$44,H$45,H$46,H$47,H$48,H$49,H$50,"#")='Часть 1'!I11,1,0))</f>
        <v>1</v>
      </c>
      <c r="I57" s="65">
        <f>IF(OR($B57=17,I$2="нет"),"#",IF(BS57=1,1,IF(CHOOSE($B57,I$35,I$36,I$37,I$38,I$39,I$40,I$41,I$42,I$43,I$44,I$45,I$46,I$47,I$48,I$49,I$50,"#")='Часть 1'!J11,1,0)*IF(I$33=2,K57,1)))</f>
        <v>1</v>
      </c>
      <c r="K57" s="65">
        <f>IF(OR($B57=17,K$2="нет"),"#",IF(CHOOSE($B57,K$35,K$36,K$37,K$38,K$39,K$40,K$41,K$42,K$43,K$44,K$45,K$46,K$47,K$48,K$49,K$50,"#")='Часть 1'!L11,1,0))</f>
        <v>1</v>
      </c>
      <c r="L57" s="65">
        <f>IF(OR($B57=17,L$2="нет"),"#",IF(BV57=1,1,IF(CHOOSE($B57,L$35,L$36,L$37,L$38,L$39,L$40,L$41,L$42,L$43,L$44,L$45,L$46,L$47,L$48,L$49,L$50,"#")='Часть 1'!M11,1,0)*IF(L$33=2,N57,1)))</f>
        <v>1</v>
      </c>
      <c r="N57" s="65">
        <f>IF(OR($B57=17,N$2="нет"),"#",IF(CHOOSE($B57,N$35,N$36,N$37,N$38,N$39,N$40,N$41,N$42,N$43,N$44,N$45,N$46,N$47,N$48,N$49,N$50,"#")='Часть 1'!O11,1,0))</f>
        <v>1</v>
      </c>
      <c r="O57" s="65">
        <f>IF(OR($B57=17,O$2="нет"),"#",IF(BY57=1,1,IF(CHOOSE($B57,O$35,O$36,O$37,O$38,O$39,O$40,O$41,O$42,O$43,O$44,O$45,O$46,O$47,O$48,O$49,O$50,"#")='Часть 1'!P11,1,0)*IF(O$33=2,Q57,1)))</f>
        <v>1</v>
      </c>
      <c r="Q57" s="65">
        <f>IF(OR($B57=17,Q$2="нет"),"#",IF(CHOOSE($B57,Q$35,Q$36,Q$37,Q$38,Q$39,Q$40,Q$41,Q$42,Q$43,Q$44,Q$45,Q$46,Q$47,Q$48,Q$49,Q$50,"#")='Часть 1'!R11,1,0))</f>
        <v>1</v>
      </c>
      <c r="R57" s="65">
        <f>IF(OR($B57=17,R$2="нет"),"#",IF(CB57=1,1,IF(CHOOSE($B57,R$35,R$36,R$37,R$38,R$39,R$40,R$41,R$42,R$43,R$44,R$45,R$46,R$47,R$48,R$49,R$50,"#")='Часть 1'!S11,1,0)*IF(R$33=2,T57,1)))</f>
        <v>1</v>
      </c>
      <c r="T57" s="65">
        <f>IF(OR($B57=17,T$2="нет"),"#",IF(CHOOSE($B57,T$35,T$36,T$37,T$38,T$39,T$40,T$41,T$42,T$43,T$44,T$45,T$46,T$47,T$48,T$49,T$50,"#")='Часть 1'!U11,1,0))</f>
        <v>1</v>
      </c>
      <c r="U57" s="65">
        <f>IF(OR($B57=17,U$2="нет"),"#",IF(CE57=1,1,IF(CHOOSE($B57,U$35,U$36,U$37,U$38,U$39,U$40,U$41,U$42,U$43,U$44,U$45,U$46,U$47,U$48,U$49,U$50,"#")='Часть 1'!V11,1,0)*IF(U$33=2,W57,1)))</f>
        <v>1</v>
      </c>
      <c r="W57" s="65">
        <f>IF(OR($B57=17,W$2="нет"),"#",IF(CHOOSE($B57,W$35,W$36,W$37,W$38,W$39,W$40,W$41,W$42,W$43,W$44,W$45,W$46,W$47,W$48,W$49,W$50,"#")='Часть 1'!X11,1,0))</f>
        <v>1</v>
      </c>
      <c r="X57" s="65">
        <f>IF(OR($B57=17,X$2="нет"),"#",IF(CH57=1,1,IF(CHOOSE($B57,X$35,X$36,X$37,X$38,X$39,X$40,X$41,X$42,X$43,X$44,X$45,X$46,X$47,X$48,X$49,X$50,"#")='Часть 1'!Y11,1,0)*IF(X$33=2,Z57,1)))</f>
        <v>0</v>
      </c>
      <c r="Z57" s="65">
        <f>IF(OR($B57=17,Z$2="нет"),"#",IF(CHOOSE($B57,Z$35,Z$36,Z$37,Z$38,Z$39,Z$40,Z$41,Z$42,Z$43,Z$44,Z$45,Z$46,Z$47,Z$48,Z$49,Z$50,"#")='Часть 1'!AA11,1,0))</f>
        <v>1</v>
      </c>
      <c r="AA57" s="65" t="str">
        <f>IF(OR($B57=17,AA$2="нет"),"#",IF(CK57=1,1,IF(CHOOSE($B57,AA$35,AA$36,AA$37,AA$38,AA$39,AA$40,AA$41,AA$42,AA$43,AA$44,AA$45,AA$46,AA$47,AA$48,AA$49,AA$50,"#")='Часть 1'!AB11,1,0)*IF(AA$33=2,AC57,1)))</f>
        <v>#</v>
      </c>
      <c r="AC57" s="65">
        <f>IF(OR($B57=17,AC$2="нет"),"#",IF(CHOOSE($B57,AC$35,AC$36,AC$37,AC$38,AC$39,AC$40,AC$41,AC$42,AC$43,AC$44,AC$45,AC$46,AC$47,AC$48,AC$49,AC$50,"#")='Часть 1'!AD11,1,0))</f>
        <v>1</v>
      </c>
      <c r="AD57" s="65" t="str">
        <f>IF(OR($B57=17,AD$2="нет"),"#",IF(CN57=1,1,IF(CHOOSE($B57,AD$35,AD$36,AD$37,AD$38,AD$39,AD$40,AD$41,AD$42,AD$43,AD$44,AD$45,AD$46,AD$47,AD$48,AD$49,AD$50,"#")='Часть 1'!AE11,1,0)*IF(AD$33=2,AF57,1)))</f>
        <v>#</v>
      </c>
      <c r="AF57" s="65">
        <f>IF(OR($B57=17,AF$2="нет"),"#",IF(CHOOSE($B57,AF$35,AF$36,AF$37,AF$38,AF$39,AF$40,AF$41,AF$42,AF$43,AF$44,AF$45,AF$46,AF$47,AF$48,AF$49,AF$50,"#")='Часть 1'!AG11,1,0))</f>
        <v>1</v>
      </c>
      <c r="AG57" s="65" t="str">
        <f>IF(OR($B57=17,AG$2="нет"),"#",IF(CQ57=1,1,IF(CHOOSE($B57,AG$35,AG$36,AG$37,AG$38,AG$39,AG$40,AG$41,AG$42,AG$43,AG$44,AG$45,AG$46,AG$47,AG$48,AG$49,AG$50,"#")='Часть 1'!AH11,1,0)*IF(AG$33=2,AI57,1)))</f>
        <v>#</v>
      </c>
      <c r="AI57" s="65">
        <f>IF(OR($B57=17,AI$2="нет"),"#",IF(CHOOSE($B57,AI$35,AI$36,AI$37,AI$38,AI$39,AI$40,AI$41,AI$42,AI$43,AI$44,AI$45,AI$46,AI$47,AI$48,AI$49,AI$50,"#")='Часть 1'!AJ11,1,0))</f>
        <v>1</v>
      </c>
      <c r="AJ57" s="65" t="str">
        <f>IF(OR($B57=17,AJ$2="нет"),"#",IF(CT57=1,1,IF(CHOOSE($B57,AJ$35,AJ$36,AJ$37,AJ$38,AJ$39,AJ$40,AJ$41,AJ$42,AJ$43,AJ$44,AJ$45,AJ$46,AJ$47,AJ$48,AJ$49,AJ$50,"#")='Часть 1'!AK11,1,0)*IF(AJ$33=2,AL57,1)))</f>
        <v>#</v>
      </c>
      <c r="AL57" s="65">
        <f>IF(OR($B57=17,AL$2="нет"),"#",IF(CHOOSE($B57,AL$35,AL$36,AL$37,AL$38,AL$39,AL$40,AL$41,AL$42,AL$43,AL$44,AL$45,AL$46,AL$47,AL$48,AL$49,AL$50,"#")='Часть 1'!AM11,1,0))</f>
        <v>1</v>
      </c>
      <c r="AM57" s="65" t="str">
        <f>IF(OR($B57=17,AM$2="нет"),"#",IF(CW57=1,1,IF(CHOOSE($B57,AM$35,AM$36,AM$37,AM$38,AM$39,AM$40,AM$41,AM$42,AM$43,AM$44,AM$45,AM$46,AM$47,AM$48,AM$49,AM$50,"#")='Часть 1'!AN11,1,0)*IF(AM$33=2,AO57,1)))</f>
        <v>#</v>
      </c>
      <c r="AO57" s="65">
        <f>IF(OR($B57=17,AO$2="нет"),"#",IF(CHOOSE($B57,AO$35,AO$36,AO$37,AO$38,AO$39,AO$40,AO$41,AO$42,AO$43,AO$44,AO$45,AO$46,AO$47,AO$48,AO$49,AO$50,"#")='Часть 1'!AP11,1,0))</f>
        <v>1</v>
      </c>
      <c r="AP57" s="65" t="str">
        <f>IF(OR($B57=17,AP$2="нет"),"#",IF(CZ57=1,1,IF(CHOOSE($B57,AP$35,AP$36,AP$37,AP$38,AP$39,AP$40,AP$41,AP$42,AP$43,AP$44,AP$45,AP$46,AP$47,AP$48,AP$49,AP$50,"#")='Часть 1'!AQ11,1,0)*IF(AP$33=2,AR57,1)))</f>
        <v>#</v>
      </c>
      <c r="AR57" s="65">
        <f>IF(OR($B57=17,AR$2="нет"),"#",IF(CHOOSE($B57,AR$35,AR$36,AR$37,AR$38,AR$39,AR$40,AR$41,AR$42,AR$43,AR$44,AR$45,AR$46,AR$47,AR$48,AR$49,AR$50,"#")='Часть 1'!AS11,1,0))</f>
        <v>1</v>
      </c>
      <c r="AS57" s="65" t="str">
        <f>IF(OR($B57=17,AS$2="нет"),"#",IF(DC57=1,1,IF(CHOOSE($B57,AS$35,AS$36,AS$37,AS$38,AS$39,AS$40,AS$41,AS$42,AS$43,AS$44,AS$45,AS$46,AS$47,AS$48,AS$49,AS$50,"#")='Часть 1'!AT11,1,0)*IF(AS$33=2,AU57,1)))</f>
        <v>#</v>
      </c>
      <c r="AU57" s="65">
        <f>IF(OR($B57=17,AU$2="нет"),"#",IF(CHOOSE($B57,AU$35,AU$36,AU$37,AU$38,AU$39,AU$40,AU$41,AU$42,AU$43,AU$44,AU$45,AU$46,AU$47,AU$48,AU$49,AU$50,"#")='Часть 1'!AV11,1,0))</f>
        <v>1</v>
      </c>
      <c r="AV57" s="65" t="str">
        <f>IF(OR($B57=17,AV$2="нет"),"#",IF(DF57=1,1,IF(CHOOSE($B57,AV$35,AV$36,AV$37,AV$38,AV$39,AV$40,AV$41,AV$42,AV$43,AV$44,AV$45,AV$46,AV$47,AV$48,AV$49,AV$50,"#")='Часть 1'!AW11,1,0)*IF(AV$33=2,AX57,1)))</f>
        <v>#</v>
      </c>
      <c r="AX57" s="65">
        <f>IF(OR($B57=17,AX$2="нет"),"#",IF(CHOOSE($B57,AX$35,AX$36,AX$37,AX$38,AX$39,AX$40,AX$41,AX$42,AX$43,AX$44,AX$45,AX$46,AX$47,AX$48,AX$49,AX$50,"#")='Часть 1'!AY11,1,0))</f>
        <v>1</v>
      </c>
      <c r="AY57" s="65" t="str">
        <f>IF(OR($B57=17,AY$2="нет"),"#",IF(DI57=1,1,IF(CHOOSE($B57,AY$35,AY$36,AY$37,AY$38,AY$39,AY$40,AY$41,AY$42,AY$43,AY$44,AY$45,AY$46,AY$47,AY$48,AY$49,AY$50,"#")='Часть 1'!AZ11,1,0)*IF(AY$33=2,BA57,1)))</f>
        <v>#</v>
      </c>
      <c r="BA57" s="65">
        <f>IF(OR($B57=17,BA$2="нет"),"#",IF(CHOOSE($B57,BA$35,BA$36,BA$37,BA$38,BA$39,BA$40,BA$41,BA$42,BA$43,BA$44,BA$45,BA$46,BA$47,BA$48,BA$49,BA$50,"#")='Часть 1'!BB11,1,0))</f>
        <v>1</v>
      </c>
      <c r="BB57" s="65" t="str">
        <f>IF(OR($B57=17,BB$2="нет"),"#",IF(DL57=1,1,IF(CHOOSE($B57,BB$35,BB$36,BB$37,BB$38,BB$39,BB$40,BB$41,BB$42,BB$43,BB$44,BB$45,BB$46,BB$47,BB$48,BB$49,BB$50,"#")='Часть 1'!BC11,1,0)*IF(BB$33=2,BD57,1)))</f>
        <v>#</v>
      </c>
      <c r="BD57" s="65">
        <f>IF(OR($B57=17,BD$2="нет"),"#",IF(CHOOSE($B57,BD$35,BD$36,BD$37,BD$38,BD$39,BD$40,BD$41,BD$42,BD$43,BD$44,BD$45,BD$46,BD$47,BD$48,BD$49,BD$50,"#")='Часть 1'!BE11,1,0))</f>
        <v>1</v>
      </c>
      <c r="BE57" s="65" t="str">
        <f>IF(OR($B57=17,BE$2="нет"),"#",IF(DO57=1,1,IF(CHOOSE($B57,BE$35,BE$36,BE$37,BE$38,BE$39,BE$40,BE$41,BE$42,BE$43,BE$44,BE$45,BE$46,BE$47,BE$48,BE$49,BE$50,"#")='Часть 1'!BF11,1,0)*IF(BE$33=2,BG57,1)))</f>
        <v>#</v>
      </c>
      <c r="BG57" s="65">
        <f>IF(OR($B57=17,BG$2="нет"),"#",IF(CHOOSE($B57,BG$35,BG$36,BG$37,BG$38,BG$39,BG$40,BG$41,BG$42,BG$43,BG$44,BG$45,BG$46,BG$47,BG$48,BG$49,BG$50,"#")='Часть 1'!BH11,1,0))</f>
        <v>1</v>
      </c>
      <c r="BH57" s="65" t="str">
        <f>IF(OR($B57=17,BH$2="нет"),"#",IF(DR57=1,1,IF(CHOOSE($B57,BH$35,BH$36,BH$37,BH$38,BH$39,BH$40,BH$41,BH$42,BH$43,BH$44,BH$45,BH$46,BH$47,BH$48,BH$49,BH$50,"#")='Часть 1'!BI11,1,0)*IF(BH$33=2,BJ57,1)))</f>
        <v>#</v>
      </c>
      <c r="BJ57" s="65">
        <f>IF(OR($B57=17,BJ$2="нет"),"#",IF(CHOOSE($B57,BJ$35,BJ$36,BJ$37,BJ$38,BJ$39,BJ$40,BJ$41,BJ$42,BJ$43,BJ$44,BJ$45,BJ$46,BJ$47,BJ$48,BJ$49,BJ$50,"#")='Часть 1'!BK11,1,0))</f>
        <v>1</v>
      </c>
      <c r="BM57" s="65">
        <f>IF(OR($B57=17,BM$2="нет"),"#",IF(AND('Часть 1'!D11&lt;&gt;"#",CHOOSE($B57,BM$35,BM$36,BM$37,BM$38,BM$39,BM$40,BM$41,BM$42,BM$43,BM$44,BM$45,BM$46,BM$47,BM$48,BM$49,BM$50,"#")='Часть 1'!D11),1,0)*IF(BM$33=2,BO57,1))</f>
        <v>0</v>
      </c>
      <c r="BO57" s="65">
        <f>IF(OR($B57=17,BO$2="нет"),"#",IF(CHOOSE($B57,BO$35,BO$36,BO$37,BO$38,BO$39,BO$40,BO$41,BO$42,BO$43,BO$44,BO$45,BO$46,BO$47,BO$48,BO$49,BO$50,"#")='Часть 1'!F11,1,0))</f>
        <v>1</v>
      </c>
      <c r="BP57" s="65">
        <f>IF(OR($B57=17,BP$2="нет"),"#",IF(AND('Часть 1'!G11&lt;&gt;"#",CHOOSE($B57,BP$35,BP$36,BP$37,BP$38,BP$39,BP$40,BP$41,BP$42,BP$43,BP$44,BP$45,BP$46,BP$47,BP$48,BP$49,BP$50,"#")='Часть 1'!G11),1,0)*IF(BP$33=2,BR57,1))</f>
        <v>0</v>
      </c>
      <c r="BR57" s="65">
        <f>IF(OR($B57=17,BR$2="нет"),"#",IF(CHOOSE($B57,BR$35,BR$36,BR$37,BR$38,BR$39,BR$40,BR$41,BR$42,BR$43,BR$44,BR$45,BR$46,BR$47,BR$48,BR$49,BR$50,"#")='Часть 1'!I11,1,0))</f>
        <v>1</v>
      </c>
      <c r="BS57" s="65">
        <f>IF(OR($B57=17,BS$2="нет"),"#",IF(AND('Часть 1'!J11&lt;&gt;"#",CHOOSE($B57,BS$35,BS$36,BS$37,BS$38,BS$39,BS$40,BS$41,BS$42,BS$43,BS$44,BS$45,BS$46,BS$47,BS$48,BS$49,BS$50,"#")='Часть 1'!J11),1,0)*IF(BS$33=2,BU57,1))</f>
        <v>0</v>
      </c>
      <c r="BU57" s="65">
        <f>IF(OR($B57=17,BU$2="нет"),"#",IF(CHOOSE($B57,BU$35,BU$36,BU$37,BU$38,BU$39,BU$40,BU$41,BU$42,BU$43,BU$44,BU$45,BU$46,BU$47,BU$48,BU$49,BU$50,"#")='Часть 1'!L11,1,0))</f>
        <v>1</v>
      </c>
      <c r="BV57" s="65">
        <f>IF(OR($B57=17,BV$2="нет"),"#",IF(AND('Часть 1'!M11&lt;&gt;"#",CHOOSE($B57,BV$35,BV$36,BV$37,BV$38,BV$39,BV$40,BV$41,BV$42,BV$43,BV$44,BV$45,BV$46,BV$47,BV$48,BV$49,BV$50,"#")='Часть 1'!M11),1,0)*IF(BV$33=2,BX57,1))</f>
        <v>0</v>
      </c>
      <c r="BX57" s="65">
        <f>IF(OR($B57=17,BX$2="нет"),"#",IF(CHOOSE($B57,BX$35,BX$36,BX$37,BX$38,BX$39,BX$40,BX$41,BX$42,BX$43,BX$44,BX$45,BX$46,BX$47,BX$48,BX$49,BX$50,"#")='Часть 1'!O11,1,0))</f>
        <v>1</v>
      </c>
      <c r="BY57" s="65">
        <f>IF(OR($B57=17,BY$2="нет"),"#",IF(AND('Часть 1'!P11&lt;&gt;"#",CHOOSE($B57,BY$35,BY$36,BY$37,BY$38,BY$39,BY$40,BY$41,BY$42,BY$43,BY$44,BY$45,BY$46,BY$47,BY$48,BY$49,BY$50,"#")='Часть 1'!P11),1,0)*IF(BY$33=2,CA57,1))</f>
        <v>0</v>
      </c>
      <c r="CA57" s="65">
        <f>IF(OR($B57=17,CA$2="нет"),"#",IF(CHOOSE($B57,CA$35,CA$36,CA$37,CA$38,CA$39,CA$40,CA$41,CA$42,CA$43,CA$44,CA$45,CA$46,CA$47,CA$48,CA$49,CA$50,"#")='Часть 1'!R11,1,0))</f>
        <v>1</v>
      </c>
      <c r="CB57" s="65">
        <f>IF(OR($B57=17,CB$2="нет"),"#",IF(AND('Часть 1'!S11&lt;&gt;"#",CHOOSE($B57,CB$35,CB$36,CB$37,CB$38,CB$39,CB$40,CB$41,CB$42,CB$43,CB$44,CB$45,CB$46,CB$47,CB$48,CB$49,CB$50,"#")='Часть 1'!S11),1,0)*IF(CB$33=2,CD57,1))</f>
        <v>0</v>
      </c>
      <c r="CD57" s="65">
        <f>IF(OR($B57=17,CD$2="нет"),"#",IF(CHOOSE($B57,CD$35,CD$36,CD$37,CD$38,CD$39,CD$40,CD$41,CD$42,CD$43,CD$44,CD$45,CD$46,CD$47,CD$48,CD$49,CD$50,"#")='Часть 1'!U11,1,0))</f>
        <v>1</v>
      </c>
      <c r="CE57" s="65">
        <f>IF(OR($B57=17,CE$2="нет"),"#",IF(AND('Часть 1'!V11&lt;&gt;"#",CHOOSE($B57,CE$35,CE$36,CE$37,CE$38,CE$39,CE$40,CE$41,CE$42,CE$43,CE$44,CE$45,CE$46,CE$47,CE$48,CE$49,CE$50,"#")='Часть 1'!V11),1,0)*IF(CE$33=2,CG57,1))</f>
        <v>0</v>
      </c>
      <c r="CG57" s="65">
        <f>IF(OR($B57=17,CG$2="нет"),"#",IF(CHOOSE($B57,CG$35,CG$36,CG$37,CG$38,CG$39,CG$40,CG$41,CG$42,CG$43,CG$44,CG$45,CG$46,CG$47,CG$48,CG$49,CG$50,"#")='Часть 1'!X11,1,0))</f>
        <v>1</v>
      </c>
      <c r="CH57" s="65">
        <f>IF(OR($B57=17,CH$2="нет"),"#",IF(AND('Часть 1'!Y11&lt;&gt;"#",CHOOSE($B57,CH$35,CH$36,CH$37,CH$38,CH$39,CH$40,CH$41,CH$42,CH$43,CH$44,CH$45,CH$46,CH$47,CH$48,CH$49,CH$50,"#")='Часть 1'!Y11),1,0)*IF(CH$33=2,CJ57,1))</f>
        <v>0</v>
      </c>
      <c r="CJ57" s="65">
        <f>IF(OR($B57=17,CJ$2="нет"),"#",IF(CHOOSE($B57,CJ$35,CJ$36,CJ$37,CJ$38,CJ$39,CJ$40,CJ$41,CJ$42,CJ$43,CJ$44,CJ$45,CJ$46,CJ$47,CJ$48,CJ$49,CJ$50,"#")='Часть 1'!AA11,1,0))</f>
        <v>1</v>
      </c>
      <c r="CK57" s="65" t="str">
        <f>IF(OR($B57=17,CK$2="нет"),"#",IF(AND('Часть 1'!AB11&lt;&gt;"#",CHOOSE($B57,CK$35,CK$36,CK$37,CK$38,CK$39,CK$40,CK$41,CK$42,CK$43,CK$44,CK$45,CK$46,CK$47,CK$48,CK$49,CK$50,"#")='Часть 1'!AB11),1,0)*IF(CK$33=2,CM57,1))</f>
        <v>#</v>
      </c>
      <c r="CM57" s="65">
        <f>IF(OR($B57=17,CM$2="нет"),"#",IF(CHOOSE($B57,CM$35,CM$36,CM$37,CM$38,CM$39,CM$40,CM$41,CM$42,CM$43,CM$44,CM$45,CM$46,CM$47,CM$48,CM$49,CM$50,"#")='Часть 1'!AD11,1,0))</f>
        <v>1</v>
      </c>
      <c r="CN57" s="65" t="str">
        <f>IF(OR($B57=17,CN$2="нет"),"#",IF(AND('Часть 1'!AE11&lt;&gt;"#",CHOOSE($B57,CN$35,CN$36,CN$37,CN$38,CN$39,CN$40,CN$41,CN$42,CN$43,CN$44,CN$45,CN$46,CN$47,CN$48,CN$49,CN$50,"#")='Часть 1'!AE11),1,0)*IF(CN$33=2,CP57,1))</f>
        <v>#</v>
      </c>
      <c r="CP57" s="65">
        <f>IF(OR($B57=17,CP$2="нет"),"#",IF(CHOOSE($B57,CP$35,CP$36,CP$37,CP$38,CP$39,CP$40,CP$41,CP$42,CP$43,CP$44,CP$45,CP$46,CP$47,CP$48,CP$49,CP$50,"#")='Часть 1'!AG11,1,0))</f>
        <v>1</v>
      </c>
      <c r="CQ57" s="65" t="str">
        <f>IF(OR($B57=17,CQ$2="нет"),"#",IF(AND('Часть 1'!AH11&lt;&gt;"#",CHOOSE($B57,CQ$35,CQ$36,CQ$37,CQ$38,CQ$39,CQ$40,CQ$41,CQ$42,CQ$43,CQ$44,CQ$45,CQ$46,CQ$47,CQ$48,CQ$49,CQ$50,"#")='Часть 1'!AH11),1,0)*IF(CQ$33=2,CS57,1))</f>
        <v>#</v>
      </c>
      <c r="CS57" s="65">
        <f>IF(OR($B57=17,CS$2="нет"),"#",IF(CHOOSE($B57,CS$35,CS$36,CS$37,CS$38,CS$39,CS$40,CS$41,CS$42,CS$43,CS$44,CS$45,CS$46,CS$47,CS$48,CS$49,CS$50,"#")='Часть 1'!AJ11,1,0))</f>
        <v>1</v>
      </c>
      <c r="CT57" s="65" t="str">
        <f>IF(OR($B57=17,CT$2="нет"),"#",IF(AND('Часть 1'!AK11&lt;&gt;"#",CHOOSE($B57,CT$35,CT$36,CT$37,CT$38,CT$39,CT$40,CT$41,CT$42,CT$43,CT$44,CT$45,CT$46,CT$47,CT$48,CT$49,CT$50,"#")='Часть 1'!AK11),1,0)*IF(CT$33=2,CV57,1))</f>
        <v>#</v>
      </c>
      <c r="CV57" s="65">
        <f>IF(OR($B57=17,CV$2="нет"),"#",IF(CHOOSE($B57,CV$35,CV$36,CV$37,CV$38,CV$39,CV$40,CV$41,CV$42,CV$43,CV$44,CV$45,CV$46,CV$47,CV$48,CV$49,CV$50,"#")='Часть 1'!AM11,1,0))</f>
        <v>1</v>
      </c>
      <c r="CW57" s="65" t="str">
        <f>IF(OR($B57=17,CW$2="нет"),"#",IF(AND('Часть 1'!AN11&lt;&gt;"#",CHOOSE($B57,CW$35,CW$36,CW$37,CW$38,CW$39,CW$40,CW$41,CW$42,CW$43,CW$44,CW$45,CW$46,CW$47,CW$48,CW$49,CW$50,"#")='Часть 1'!AN11),1,0)*IF(CW$33=2,CY57,1))</f>
        <v>#</v>
      </c>
      <c r="CY57" s="65">
        <f>IF(OR($B57=17,CY$2="нет"),"#",IF(CHOOSE($B57,CY$35,CY$36,CY$37,CY$38,CY$39,CY$40,CY$41,CY$42,CY$43,CY$44,CY$45,CY$46,CY$47,CY$48,CY$49,CY$50,"#")='Часть 1'!AP11,1,0))</f>
        <v>1</v>
      </c>
      <c r="CZ57" s="65" t="str">
        <f>IF(OR($B57=17,CZ$2="нет"),"#",IF(AND('Часть 1'!AQ11&lt;&gt;"#",CHOOSE($B57,CZ$35,CZ$36,CZ$37,CZ$38,CZ$39,CZ$40,CZ$41,CZ$42,CZ$43,CZ$44,CZ$45,CZ$46,CZ$47,CZ$48,CZ$49,CZ$50,"#")='Часть 1'!AQ11),1,0)*IF(CZ$33=2,DB57,1))</f>
        <v>#</v>
      </c>
      <c r="DB57" s="65">
        <f>IF(OR($B57=17,DB$2="нет"),"#",IF(CHOOSE($B57,DB$35,DB$36,DB$37,DB$38,DB$39,DB$40,DB$41,DB$42,DB$43,DB$44,DB$45,DB$46,DB$47,DB$48,DB$49,DB$50,"#")='Часть 1'!AS11,1,0))</f>
        <v>1</v>
      </c>
      <c r="DC57" s="65" t="str">
        <f>IF(OR($B57=17,DC$2="нет"),"#",IF(AND('Часть 1'!AT11&lt;&gt;"#",CHOOSE($B57,DC$35,DC$36,DC$37,DC$38,DC$39,DC$40,DC$41,DC$42,DC$43,DC$44,DC$45,DC$46,DC$47,DC$48,DC$49,DC$50,"#")='Часть 1'!AT11),1,0)*IF(DC$33=2,DE57,1))</f>
        <v>#</v>
      </c>
      <c r="DE57" s="65">
        <f>IF(OR($B57=17,DE$2="нет"),"#",IF(CHOOSE($B57,DE$35,DE$36,DE$37,DE$38,DE$39,DE$40,DE$41,DE$42,DE$43,DE$44,DE$45,DE$46,DE$47,DE$48,DE$49,DE$50,"#")='Часть 1'!AV11,1,0))</f>
        <v>1</v>
      </c>
      <c r="DF57" s="65" t="str">
        <f>IF(OR($B57=17,DF$2="нет"),"#",IF(AND('Часть 1'!AW11&lt;&gt;"#",CHOOSE($B57,DF$35,DF$36,DF$37,DF$38,DF$39,DF$40,DF$41,DF$42,DF$43,DF$44,DF$45,DF$46,DF$47,DF$48,DF$49,DF$50,"#")='Часть 1'!AW11),1,0)*IF(DF$33=2,DH57,1))</f>
        <v>#</v>
      </c>
      <c r="DH57" s="65">
        <f>IF(OR($B57=17,DH$2="нет"),"#",IF(CHOOSE($B57,DH$35,DH$36,DH$37,DH$38,DH$39,DH$40,DH$41,DH$42,DH$43,DH$44,DH$45,DH$46,DH$47,DH$48,DH$49,DH$50,"#")='Часть 1'!AY11,1,0))</f>
        <v>1</v>
      </c>
      <c r="DI57" s="65" t="str">
        <f>IF(OR($B57=17,DI$2="нет"),"#",IF(AND('Часть 1'!AZ11&lt;&gt;"#",CHOOSE($B57,DI$35,DI$36,DI$37,DI$38,DI$39,DI$40,DI$41,DI$42,DI$43,DI$44,DI$45,DI$46,DI$47,DI$48,DI$49,DI$50,"#")='Часть 1'!AZ11),1,0)*IF(DI$33=2,DK57,1))</f>
        <v>#</v>
      </c>
      <c r="DK57" s="65">
        <f>IF(OR($B57=17,DK$2="нет"),"#",IF(CHOOSE($B57,DK$35,DK$36,DK$37,DK$38,DK$39,DK$40,DK$41,DK$42,DK$43,DK$44,DK$45,DK$46,DK$47,DK$48,DK$49,DK$50,"#")='Часть 1'!BB11,1,0))</f>
        <v>1</v>
      </c>
      <c r="DL57" s="65" t="str">
        <f>IF(OR($B57=17,DL$2="нет"),"#",IF(AND('Часть 1'!BC11&lt;&gt;"#",CHOOSE($B57,DL$35,DL$36,DL$37,DL$38,DL$39,DL$40,DL$41,DL$42,DL$43,DL$44,DL$45,DL$46,DL$47,DL$48,DL$49,DL$50,"#")='Часть 1'!BC11),1,0)*IF(DL$33=2,DN57,1))</f>
        <v>#</v>
      </c>
      <c r="DN57" s="65">
        <f>IF(OR($B57=17,DN$2="нет"),"#",IF(CHOOSE($B57,DN$35,DN$36,DN$37,DN$38,DN$39,DN$40,DN$41,DN$42,DN$43,DN$44,DN$45,DN$46,DN$47,DN$48,DN$49,DN$50,"#")='Часть 1'!BE11,1,0))</f>
        <v>1</v>
      </c>
      <c r="DO57" s="65" t="str">
        <f>IF(OR($B57=17,DO$2="нет"),"#",IF(AND('Часть 1'!BF11&lt;&gt;"#",CHOOSE($B57,DO$35,DO$36,DO$37,DO$38,DO$39,DO$40,DO$41,DO$42,DO$43,DO$44,DO$45,DO$46,DO$47,DO$48,DO$49,DO$50,"#")='Часть 1'!BF11),1,0)*IF(DO$33=2,DQ57,1))</f>
        <v>#</v>
      </c>
      <c r="DQ57" s="65">
        <f>IF(OR($B57=17,DQ$2="нет"),"#",IF(CHOOSE($B57,DQ$35,DQ$36,DQ$37,DQ$38,DQ$39,DQ$40,DQ$41,DQ$42,DQ$43,DQ$44,DQ$45,DQ$46,DQ$47,DQ$48,DQ$49,DQ$50,"#")='Часть 1'!BH11,1,0))</f>
        <v>1</v>
      </c>
      <c r="DR57" s="65" t="str">
        <f>IF(OR($B57=17,DR$2="нет"),"#",IF(AND('Часть 1'!BI11&lt;&gt;"#",CHOOSE($B57,DR$35,DR$36,DR$37,DR$38,DR$39,DR$40,DR$41,DR$42,DR$43,DR$44,DR$45,DR$46,DR$47,DR$48,DR$49,DR$50,"#")='Часть 1'!BI11),1,0)*IF(DR$33=2,DT57,1))</f>
        <v>#</v>
      </c>
      <c r="DT57" s="65">
        <f>IF(OR($B57=17,DT$2="нет"),"#",IF(CHOOSE($B57,DT$35,DT$36,DT$37,DT$38,DT$39,DT$40,DT$41,DT$42,DT$43,DT$44,DT$45,DT$46,DT$47,DT$48,DT$49,DT$50,"#")='Часть 1'!BK11,1,0))</f>
        <v>1</v>
      </c>
    </row>
    <row r="58" spans="1:124" x14ac:dyDescent="0.2">
      <c r="A58" s="63">
        <v>6</v>
      </c>
      <c r="B58" s="63">
        <f>IF(AND(Список!H11&gt;0,Список!K11=1),CHOOSE(Список!M11,1,2,3,4,5,6,7,8,9,10,11,12,13,14,15,16),17)</f>
        <v>2</v>
      </c>
      <c r="C58" s="65">
        <f>IF(OR($B58=17,C$2="нет"),"#",IF(BM58=1,1,IF(CHOOSE($B58,C$35,C$36,C$37,C$38,C$39,C$40,C$41,C$42,C$43,C$44,C$45,C$46,C$47,C$48,C$49,C$50,"#")='Часть 1'!D12,1,0)*IF(C$33=2,E58,1)))</f>
        <v>1</v>
      </c>
      <c r="E58" s="65">
        <f>IF(OR($B58=17,E$2="нет"),"#",IF(CHOOSE($B58,E$35,E$36,E$37,E$38,E$39,E$40,E$41,E$42,E$43,E$44,E$45,E$46,E$47,E$48,E$49,E$50,"#")='Часть 1'!F12,1,0))</f>
        <v>1</v>
      </c>
      <c r="F58" s="65">
        <f>IF(OR($B58=17,F$2="нет"),"#",IF(BP58=1,1,IF(CHOOSE($B58,F$35,F$36,F$37,F$38,F$39,F$40,F$41,F$42,F$43,F$44,F$45,F$46,F$47,F$48,F$49,F$50,"#")='Часть 1'!G12,1,0)*IF(F$33=2,H58,1)))</f>
        <v>1</v>
      </c>
      <c r="H58" s="65">
        <f>IF(OR($B58=17,H$2="нет"),"#",IF(CHOOSE($B58,H$35,H$36,H$37,H$38,H$39,H$40,H$41,H$42,H$43,H$44,H$45,H$46,H$47,H$48,H$49,H$50,"#")='Часть 1'!I12,1,0))</f>
        <v>1</v>
      </c>
      <c r="I58" s="65">
        <f>IF(OR($B58=17,I$2="нет"),"#",IF(BS58=1,1,IF(CHOOSE($B58,I$35,I$36,I$37,I$38,I$39,I$40,I$41,I$42,I$43,I$44,I$45,I$46,I$47,I$48,I$49,I$50,"#")='Часть 1'!J12,1,0)*IF(I$33=2,K58,1)))</f>
        <v>0</v>
      </c>
      <c r="K58" s="65">
        <f>IF(OR($B58=17,K$2="нет"),"#",IF(CHOOSE($B58,K$35,K$36,K$37,K$38,K$39,K$40,K$41,K$42,K$43,K$44,K$45,K$46,K$47,K$48,K$49,K$50,"#")='Часть 1'!L12,1,0))</f>
        <v>1</v>
      </c>
      <c r="L58" s="65">
        <f>IF(OR($B58=17,L$2="нет"),"#",IF(BV58=1,1,IF(CHOOSE($B58,L$35,L$36,L$37,L$38,L$39,L$40,L$41,L$42,L$43,L$44,L$45,L$46,L$47,L$48,L$49,L$50,"#")='Часть 1'!M12,1,0)*IF(L$33=2,N58,1)))</f>
        <v>1</v>
      </c>
      <c r="N58" s="65">
        <f>IF(OR($B58=17,N$2="нет"),"#",IF(CHOOSE($B58,N$35,N$36,N$37,N$38,N$39,N$40,N$41,N$42,N$43,N$44,N$45,N$46,N$47,N$48,N$49,N$50,"#")='Часть 1'!O12,1,0))</f>
        <v>1</v>
      </c>
      <c r="O58" s="65">
        <f>IF(OR($B58=17,O$2="нет"),"#",IF(BY58=1,1,IF(CHOOSE($B58,O$35,O$36,O$37,O$38,O$39,O$40,O$41,O$42,O$43,O$44,O$45,O$46,O$47,O$48,O$49,O$50,"#")='Часть 1'!P12,1,0)*IF(O$33=2,Q58,1)))</f>
        <v>1</v>
      </c>
      <c r="Q58" s="65">
        <f>IF(OR($B58=17,Q$2="нет"),"#",IF(CHOOSE($B58,Q$35,Q$36,Q$37,Q$38,Q$39,Q$40,Q$41,Q$42,Q$43,Q$44,Q$45,Q$46,Q$47,Q$48,Q$49,Q$50,"#")='Часть 1'!R12,1,0))</f>
        <v>1</v>
      </c>
      <c r="R58" s="65">
        <f>IF(OR($B58=17,R$2="нет"),"#",IF(CB58=1,1,IF(CHOOSE($B58,R$35,R$36,R$37,R$38,R$39,R$40,R$41,R$42,R$43,R$44,R$45,R$46,R$47,R$48,R$49,R$50,"#")='Часть 1'!S12,1,0)*IF(R$33=2,T58,1)))</f>
        <v>1</v>
      </c>
      <c r="T58" s="65">
        <f>IF(OR($B58=17,T$2="нет"),"#",IF(CHOOSE($B58,T$35,T$36,T$37,T$38,T$39,T$40,T$41,T$42,T$43,T$44,T$45,T$46,T$47,T$48,T$49,T$50,"#")='Часть 1'!U12,1,0))</f>
        <v>1</v>
      </c>
      <c r="U58" s="65">
        <f>IF(OR($B58=17,U$2="нет"),"#",IF(CE58=1,1,IF(CHOOSE($B58,U$35,U$36,U$37,U$38,U$39,U$40,U$41,U$42,U$43,U$44,U$45,U$46,U$47,U$48,U$49,U$50,"#")='Часть 1'!V12,1,0)*IF(U$33=2,W58,1)))</f>
        <v>0</v>
      </c>
      <c r="W58" s="65">
        <f>IF(OR($B58=17,W$2="нет"),"#",IF(CHOOSE($B58,W$35,W$36,W$37,W$38,W$39,W$40,W$41,W$42,W$43,W$44,W$45,W$46,W$47,W$48,W$49,W$50,"#")='Часть 1'!X12,1,0))</f>
        <v>1</v>
      </c>
      <c r="X58" s="65">
        <f>IF(OR($B58=17,X$2="нет"),"#",IF(CH58=1,1,IF(CHOOSE($B58,X$35,X$36,X$37,X$38,X$39,X$40,X$41,X$42,X$43,X$44,X$45,X$46,X$47,X$48,X$49,X$50,"#")='Часть 1'!Y12,1,0)*IF(X$33=2,Z58,1)))</f>
        <v>0</v>
      </c>
      <c r="Z58" s="65">
        <f>IF(OR($B58=17,Z$2="нет"),"#",IF(CHOOSE($B58,Z$35,Z$36,Z$37,Z$38,Z$39,Z$40,Z$41,Z$42,Z$43,Z$44,Z$45,Z$46,Z$47,Z$48,Z$49,Z$50,"#")='Часть 1'!AA12,1,0))</f>
        <v>1</v>
      </c>
      <c r="AA58" s="65" t="str">
        <f>IF(OR($B58=17,AA$2="нет"),"#",IF(CK58=1,1,IF(CHOOSE($B58,AA$35,AA$36,AA$37,AA$38,AA$39,AA$40,AA$41,AA$42,AA$43,AA$44,AA$45,AA$46,AA$47,AA$48,AA$49,AA$50,"#")='Часть 1'!AB12,1,0)*IF(AA$33=2,AC58,1)))</f>
        <v>#</v>
      </c>
      <c r="AC58" s="65">
        <f>IF(OR($B58=17,AC$2="нет"),"#",IF(CHOOSE($B58,AC$35,AC$36,AC$37,AC$38,AC$39,AC$40,AC$41,AC$42,AC$43,AC$44,AC$45,AC$46,AC$47,AC$48,AC$49,AC$50,"#")='Часть 1'!AD12,1,0))</f>
        <v>1</v>
      </c>
      <c r="AD58" s="65" t="str">
        <f>IF(OR($B58=17,AD$2="нет"),"#",IF(CN58=1,1,IF(CHOOSE($B58,AD$35,AD$36,AD$37,AD$38,AD$39,AD$40,AD$41,AD$42,AD$43,AD$44,AD$45,AD$46,AD$47,AD$48,AD$49,AD$50,"#")='Часть 1'!AE12,1,0)*IF(AD$33=2,AF58,1)))</f>
        <v>#</v>
      </c>
      <c r="AF58" s="65">
        <f>IF(OR($B58=17,AF$2="нет"),"#",IF(CHOOSE($B58,AF$35,AF$36,AF$37,AF$38,AF$39,AF$40,AF$41,AF$42,AF$43,AF$44,AF$45,AF$46,AF$47,AF$48,AF$49,AF$50,"#")='Часть 1'!AG12,1,0))</f>
        <v>1</v>
      </c>
      <c r="AG58" s="65" t="str">
        <f>IF(OR($B58=17,AG$2="нет"),"#",IF(CQ58=1,1,IF(CHOOSE($B58,AG$35,AG$36,AG$37,AG$38,AG$39,AG$40,AG$41,AG$42,AG$43,AG$44,AG$45,AG$46,AG$47,AG$48,AG$49,AG$50,"#")='Часть 1'!AH12,1,0)*IF(AG$33=2,AI58,1)))</f>
        <v>#</v>
      </c>
      <c r="AI58" s="65">
        <f>IF(OR($B58=17,AI$2="нет"),"#",IF(CHOOSE($B58,AI$35,AI$36,AI$37,AI$38,AI$39,AI$40,AI$41,AI$42,AI$43,AI$44,AI$45,AI$46,AI$47,AI$48,AI$49,AI$50,"#")='Часть 1'!AJ12,1,0))</f>
        <v>1</v>
      </c>
      <c r="AJ58" s="65" t="str">
        <f>IF(OR($B58=17,AJ$2="нет"),"#",IF(CT58=1,1,IF(CHOOSE($B58,AJ$35,AJ$36,AJ$37,AJ$38,AJ$39,AJ$40,AJ$41,AJ$42,AJ$43,AJ$44,AJ$45,AJ$46,AJ$47,AJ$48,AJ$49,AJ$50,"#")='Часть 1'!AK12,1,0)*IF(AJ$33=2,AL58,1)))</f>
        <v>#</v>
      </c>
      <c r="AL58" s="65">
        <f>IF(OR($B58=17,AL$2="нет"),"#",IF(CHOOSE($B58,AL$35,AL$36,AL$37,AL$38,AL$39,AL$40,AL$41,AL$42,AL$43,AL$44,AL$45,AL$46,AL$47,AL$48,AL$49,AL$50,"#")='Часть 1'!AM12,1,0))</f>
        <v>1</v>
      </c>
      <c r="AM58" s="65" t="str">
        <f>IF(OR($B58=17,AM$2="нет"),"#",IF(CW58=1,1,IF(CHOOSE($B58,AM$35,AM$36,AM$37,AM$38,AM$39,AM$40,AM$41,AM$42,AM$43,AM$44,AM$45,AM$46,AM$47,AM$48,AM$49,AM$50,"#")='Часть 1'!AN12,1,0)*IF(AM$33=2,AO58,1)))</f>
        <v>#</v>
      </c>
      <c r="AO58" s="65">
        <f>IF(OR($B58=17,AO$2="нет"),"#",IF(CHOOSE($B58,AO$35,AO$36,AO$37,AO$38,AO$39,AO$40,AO$41,AO$42,AO$43,AO$44,AO$45,AO$46,AO$47,AO$48,AO$49,AO$50,"#")='Часть 1'!AP12,1,0))</f>
        <v>1</v>
      </c>
      <c r="AP58" s="65" t="str">
        <f>IF(OR($B58=17,AP$2="нет"),"#",IF(CZ58=1,1,IF(CHOOSE($B58,AP$35,AP$36,AP$37,AP$38,AP$39,AP$40,AP$41,AP$42,AP$43,AP$44,AP$45,AP$46,AP$47,AP$48,AP$49,AP$50,"#")='Часть 1'!AQ12,1,0)*IF(AP$33=2,AR58,1)))</f>
        <v>#</v>
      </c>
      <c r="AR58" s="65">
        <f>IF(OR($B58=17,AR$2="нет"),"#",IF(CHOOSE($B58,AR$35,AR$36,AR$37,AR$38,AR$39,AR$40,AR$41,AR$42,AR$43,AR$44,AR$45,AR$46,AR$47,AR$48,AR$49,AR$50,"#")='Часть 1'!AS12,1,0))</f>
        <v>1</v>
      </c>
      <c r="AS58" s="65" t="str">
        <f>IF(OR($B58=17,AS$2="нет"),"#",IF(DC58=1,1,IF(CHOOSE($B58,AS$35,AS$36,AS$37,AS$38,AS$39,AS$40,AS$41,AS$42,AS$43,AS$44,AS$45,AS$46,AS$47,AS$48,AS$49,AS$50,"#")='Часть 1'!AT12,1,0)*IF(AS$33=2,AU58,1)))</f>
        <v>#</v>
      </c>
      <c r="AU58" s="65">
        <f>IF(OR($B58=17,AU$2="нет"),"#",IF(CHOOSE($B58,AU$35,AU$36,AU$37,AU$38,AU$39,AU$40,AU$41,AU$42,AU$43,AU$44,AU$45,AU$46,AU$47,AU$48,AU$49,AU$50,"#")='Часть 1'!AV12,1,0))</f>
        <v>1</v>
      </c>
      <c r="AV58" s="65" t="str">
        <f>IF(OR($B58=17,AV$2="нет"),"#",IF(DF58=1,1,IF(CHOOSE($B58,AV$35,AV$36,AV$37,AV$38,AV$39,AV$40,AV$41,AV$42,AV$43,AV$44,AV$45,AV$46,AV$47,AV$48,AV$49,AV$50,"#")='Часть 1'!AW12,1,0)*IF(AV$33=2,AX58,1)))</f>
        <v>#</v>
      </c>
      <c r="AX58" s="65">
        <f>IF(OR($B58=17,AX$2="нет"),"#",IF(CHOOSE($B58,AX$35,AX$36,AX$37,AX$38,AX$39,AX$40,AX$41,AX$42,AX$43,AX$44,AX$45,AX$46,AX$47,AX$48,AX$49,AX$50,"#")='Часть 1'!AY12,1,0))</f>
        <v>1</v>
      </c>
      <c r="AY58" s="65" t="str">
        <f>IF(OR($B58=17,AY$2="нет"),"#",IF(DI58=1,1,IF(CHOOSE($B58,AY$35,AY$36,AY$37,AY$38,AY$39,AY$40,AY$41,AY$42,AY$43,AY$44,AY$45,AY$46,AY$47,AY$48,AY$49,AY$50,"#")='Часть 1'!AZ12,1,0)*IF(AY$33=2,BA58,1)))</f>
        <v>#</v>
      </c>
      <c r="BA58" s="65">
        <f>IF(OR($B58=17,BA$2="нет"),"#",IF(CHOOSE($B58,BA$35,BA$36,BA$37,BA$38,BA$39,BA$40,BA$41,BA$42,BA$43,BA$44,BA$45,BA$46,BA$47,BA$48,BA$49,BA$50,"#")='Часть 1'!BB12,1,0))</f>
        <v>1</v>
      </c>
      <c r="BB58" s="65" t="str">
        <f>IF(OR($B58=17,BB$2="нет"),"#",IF(DL58=1,1,IF(CHOOSE($B58,BB$35,BB$36,BB$37,BB$38,BB$39,BB$40,BB$41,BB$42,BB$43,BB$44,BB$45,BB$46,BB$47,BB$48,BB$49,BB$50,"#")='Часть 1'!BC12,1,0)*IF(BB$33=2,BD58,1)))</f>
        <v>#</v>
      </c>
      <c r="BD58" s="65">
        <f>IF(OR($B58=17,BD$2="нет"),"#",IF(CHOOSE($B58,BD$35,BD$36,BD$37,BD$38,BD$39,BD$40,BD$41,BD$42,BD$43,BD$44,BD$45,BD$46,BD$47,BD$48,BD$49,BD$50,"#")='Часть 1'!BE12,1,0))</f>
        <v>1</v>
      </c>
      <c r="BE58" s="65" t="str">
        <f>IF(OR($B58=17,BE$2="нет"),"#",IF(DO58=1,1,IF(CHOOSE($B58,BE$35,BE$36,BE$37,BE$38,BE$39,BE$40,BE$41,BE$42,BE$43,BE$44,BE$45,BE$46,BE$47,BE$48,BE$49,BE$50,"#")='Часть 1'!BF12,1,0)*IF(BE$33=2,BG58,1)))</f>
        <v>#</v>
      </c>
      <c r="BG58" s="65">
        <f>IF(OR($B58=17,BG$2="нет"),"#",IF(CHOOSE($B58,BG$35,BG$36,BG$37,BG$38,BG$39,BG$40,BG$41,BG$42,BG$43,BG$44,BG$45,BG$46,BG$47,BG$48,BG$49,BG$50,"#")='Часть 1'!BH12,1,0))</f>
        <v>1</v>
      </c>
      <c r="BH58" s="65" t="str">
        <f>IF(OR($B58=17,BH$2="нет"),"#",IF(DR58=1,1,IF(CHOOSE($B58,BH$35,BH$36,BH$37,BH$38,BH$39,BH$40,BH$41,BH$42,BH$43,BH$44,BH$45,BH$46,BH$47,BH$48,BH$49,BH$50,"#")='Часть 1'!BI12,1,0)*IF(BH$33=2,BJ58,1)))</f>
        <v>#</v>
      </c>
      <c r="BJ58" s="65">
        <f>IF(OR($B58=17,BJ$2="нет"),"#",IF(CHOOSE($B58,BJ$35,BJ$36,BJ$37,BJ$38,BJ$39,BJ$40,BJ$41,BJ$42,BJ$43,BJ$44,BJ$45,BJ$46,BJ$47,BJ$48,BJ$49,BJ$50,"#")='Часть 1'!BK12,1,0))</f>
        <v>1</v>
      </c>
      <c r="BM58" s="65">
        <f>IF(OR($B58=17,BM$2="нет"),"#",IF(AND('Часть 1'!D12&lt;&gt;"#",CHOOSE($B58,BM$35,BM$36,BM$37,BM$38,BM$39,BM$40,BM$41,BM$42,BM$43,BM$44,BM$45,BM$46,BM$47,BM$48,BM$49,BM$50,"#")='Часть 1'!D12),1,0)*IF(BM$33=2,BO58,1))</f>
        <v>0</v>
      </c>
      <c r="BO58" s="65">
        <f>IF(OR($B58=17,BO$2="нет"),"#",IF(CHOOSE($B58,BO$35,BO$36,BO$37,BO$38,BO$39,BO$40,BO$41,BO$42,BO$43,BO$44,BO$45,BO$46,BO$47,BO$48,BO$49,BO$50,"#")='Часть 1'!F12,1,0))</f>
        <v>1</v>
      </c>
      <c r="BP58" s="65">
        <f>IF(OR($B58=17,BP$2="нет"),"#",IF(AND('Часть 1'!G12&lt;&gt;"#",CHOOSE($B58,BP$35,BP$36,BP$37,BP$38,BP$39,BP$40,BP$41,BP$42,BP$43,BP$44,BP$45,BP$46,BP$47,BP$48,BP$49,BP$50,"#")='Часть 1'!G12),1,0)*IF(BP$33=2,BR58,1))</f>
        <v>0</v>
      </c>
      <c r="BR58" s="65">
        <f>IF(OR($B58=17,BR$2="нет"),"#",IF(CHOOSE($B58,BR$35,BR$36,BR$37,BR$38,BR$39,BR$40,BR$41,BR$42,BR$43,BR$44,BR$45,BR$46,BR$47,BR$48,BR$49,BR$50,"#")='Часть 1'!I12,1,0))</f>
        <v>1</v>
      </c>
      <c r="BS58" s="65">
        <f>IF(OR($B58=17,BS$2="нет"),"#",IF(AND('Часть 1'!J12&lt;&gt;"#",CHOOSE($B58,BS$35,BS$36,BS$37,BS$38,BS$39,BS$40,BS$41,BS$42,BS$43,BS$44,BS$45,BS$46,BS$47,BS$48,BS$49,BS$50,"#")='Часть 1'!J12),1,0)*IF(BS$33=2,BU58,1))</f>
        <v>0</v>
      </c>
      <c r="BU58" s="65">
        <f>IF(OR($B58=17,BU$2="нет"),"#",IF(CHOOSE($B58,BU$35,BU$36,BU$37,BU$38,BU$39,BU$40,BU$41,BU$42,BU$43,BU$44,BU$45,BU$46,BU$47,BU$48,BU$49,BU$50,"#")='Часть 1'!L12,1,0))</f>
        <v>1</v>
      </c>
      <c r="BV58" s="65">
        <f>IF(OR($B58=17,BV$2="нет"),"#",IF(AND('Часть 1'!M12&lt;&gt;"#",CHOOSE($B58,BV$35,BV$36,BV$37,BV$38,BV$39,BV$40,BV$41,BV$42,BV$43,BV$44,BV$45,BV$46,BV$47,BV$48,BV$49,BV$50,"#")='Часть 1'!M12),1,0)*IF(BV$33=2,BX58,1))</f>
        <v>0</v>
      </c>
      <c r="BX58" s="65">
        <f>IF(OR($B58=17,BX$2="нет"),"#",IF(CHOOSE($B58,BX$35,BX$36,BX$37,BX$38,BX$39,BX$40,BX$41,BX$42,BX$43,BX$44,BX$45,BX$46,BX$47,BX$48,BX$49,BX$50,"#")='Часть 1'!O12,1,0))</f>
        <v>1</v>
      </c>
      <c r="BY58" s="65">
        <f>IF(OR($B58=17,BY$2="нет"),"#",IF(AND('Часть 1'!P12&lt;&gt;"#",CHOOSE($B58,BY$35,BY$36,BY$37,BY$38,BY$39,BY$40,BY$41,BY$42,BY$43,BY$44,BY$45,BY$46,BY$47,BY$48,BY$49,BY$50,"#")='Часть 1'!P12),1,0)*IF(BY$33=2,CA58,1))</f>
        <v>0</v>
      </c>
      <c r="CA58" s="65">
        <f>IF(OR($B58=17,CA$2="нет"),"#",IF(CHOOSE($B58,CA$35,CA$36,CA$37,CA$38,CA$39,CA$40,CA$41,CA$42,CA$43,CA$44,CA$45,CA$46,CA$47,CA$48,CA$49,CA$50,"#")='Часть 1'!R12,1,0))</f>
        <v>1</v>
      </c>
      <c r="CB58" s="65">
        <f>IF(OR($B58=17,CB$2="нет"),"#",IF(AND('Часть 1'!S12&lt;&gt;"#",CHOOSE($B58,CB$35,CB$36,CB$37,CB$38,CB$39,CB$40,CB$41,CB$42,CB$43,CB$44,CB$45,CB$46,CB$47,CB$48,CB$49,CB$50,"#")='Часть 1'!S12),1,0)*IF(CB$33=2,CD58,1))</f>
        <v>0</v>
      </c>
      <c r="CD58" s="65">
        <f>IF(OR($B58=17,CD$2="нет"),"#",IF(CHOOSE($B58,CD$35,CD$36,CD$37,CD$38,CD$39,CD$40,CD$41,CD$42,CD$43,CD$44,CD$45,CD$46,CD$47,CD$48,CD$49,CD$50,"#")='Часть 1'!U12,1,0))</f>
        <v>1</v>
      </c>
      <c r="CE58" s="65">
        <f>IF(OR($B58=17,CE$2="нет"),"#",IF(AND('Часть 1'!V12&lt;&gt;"#",CHOOSE($B58,CE$35,CE$36,CE$37,CE$38,CE$39,CE$40,CE$41,CE$42,CE$43,CE$44,CE$45,CE$46,CE$47,CE$48,CE$49,CE$50,"#")='Часть 1'!V12),1,0)*IF(CE$33=2,CG58,1))</f>
        <v>0</v>
      </c>
      <c r="CG58" s="65">
        <f>IF(OR($B58=17,CG$2="нет"),"#",IF(CHOOSE($B58,CG$35,CG$36,CG$37,CG$38,CG$39,CG$40,CG$41,CG$42,CG$43,CG$44,CG$45,CG$46,CG$47,CG$48,CG$49,CG$50,"#")='Часть 1'!X12,1,0))</f>
        <v>1</v>
      </c>
      <c r="CH58" s="65">
        <f>IF(OR($B58=17,CH$2="нет"),"#",IF(AND('Часть 1'!Y12&lt;&gt;"#",CHOOSE($B58,CH$35,CH$36,CH$37,CH$38,CH$39,CH$40,CH$41,CH$42,CH$43,CH$44,CH$45,CH$46,CH$47,CH$48,CH$49,CH$50,"#")='Часть 1'!Y12),1,0)*IF(CH$33=2,CJ58,1))</f>
        <v>0</v>
      </c>
      <c r="CJ58" s="65">
        <f>IF(OR($B58=17,CJ$2="нет"),"#",IF(CHOOSE($B58,CJ$35,CJ$36,CJ$37,CJ$38,CJ$39,CJ$40,CJ$41,CJ$42,CJ$43,CJ$44,CJ$45,CJ$46,CJ$47,CJ$48,CJ$49,CJ$50,"#")='Часть 1'!AA12,1,0))</f>
        <v>1</v>
      </c>
      <c r="CK58" s="65" t="str">
        <f>IF(OR($B58=17,CK$2="нет"),"#",IF(AND('Часть 1'!AB12&lt;&gt;"#",CHOOSE($B58,CK$35,CK$36,CK$37,CK$38,CK$39,CK$40,CK$41,CK$42,CK$43,CK$44,CK$45,CK$46,CK$47,CK$48,CK$49,CK$50,"#")='Часть 1'!AB12),1,0)*IF(CK$33=2,CM58,1))</f>
        <v>#</v>
      </c>
      <c r="CM58" s="65">
        <f>IF(OR($B58=17,CM$2="нет"),"#",IF(CHOOSE($B58,CM$35,CM$36,CM$37,CM$38,CM$39,CM$40,CM$41,CM$42,CM$43,CM$44,CM$45,CM$46,CM$47,CM$48,CM$49,CM$50,"#")='Часть 1'!AD12,1,0))</f>
        <v>1</v>
      </c>
      <c r="CN58" s="65" t="str">
        <f>IF(OR($B58=17,CN$2="нет"),"#",IF(AND('Часть 1'!AE12&lt;&gt;"#",CHOOSE($B58,CN$35,CN$36,CN$37,CN$38,CN$39,CN$40,CN$41,CN$42,CN$43,CN$44,CN$45,CN$46,CN$47,CN$48,CN$49,CN$50,"#")='Часть 1'!AE12),1,0)*IF(CN$33=2,CP58,1))</f>
        <v>#</v>
      </c>
      <c r="CP58" s="65">
        <f>IF(OR($B58=17,CP$2="нет"),"#",IF(CHOOSE($B58,CP$35,CP$36,CP$37,CP$38,CP$39,CP$40,CP$41,CP$42,CP$43,CP$44,CP$45,CP$46,CP$47,CP$48,CP$49,CP$50,"#")='Часть 1'!AG12,1,0))</f>
        <v>1</v>
      </c>
      <c r="CQ58" s="65" t="str">
        <f>IF(OR($B58=17,CQ$2="нет"),"#",IF(AND('Часть 1'!AH12&lt;&gt;"#",CHOOSE($B58,CQ$35,CQ$36,CQ$37,CQ$38,CQ$39,CQ$40,CQ$41,CQ$42,CQ$43,CQ$44,CQ$45,CQ$46,CQ$47,CQ$48,CQ$49,CQ$50,"#")='Часть 1'!AH12),1,0)*IF(CQ$33=2,CS58,1))</f>
        <v>#</v>
      </c>
      <c r="CS58" s="65">
        <f>IF(OR($B58=17,CS$2="нет"),"#",IF(CHOOSE($B58,CS$35,CS$36,CS$37,CS$38,CS$39,CS$40,CS$41,CS$42,CS$43,CS$44,CS$45,CS$46,CS$47,CS$48,CS$49,CS$50,"#")='Часть 1'!AJ12,1,0))</f>
        <v>1</v>
      </c>
      <c r="CT58" s="65" t="str">
        <f>IF(OR($B58=17,CT$2="нет"),"#",IF(AND('Часть 1'!AK12&lt;&gt;"#",CHOOSE($B58,CT$35,CT$36,CT$37,CT$38,CT$39,CT$40,CT$41,CT$42,CT$43,CT$44,CT$45,CT$46,CT$47,CT$48,CT$49,CT$50,"#")='Часть 1'!AK12),1,0)*IF(CT$33=2,CV58,1))</f>
        <v>#</v>
      </c>
      <c r="CV58" s="65">
        <f>IF(OR($B58=17,CV$2="нет"),"#",IF(CHOOSE($B58,CV$35,CV$36,CV$37,CV$38,CV$39,CV$40,CV$41,CV$42,CV$43,CV$44,CV$45,CV$46,CV$47,CV$48,CV$49,CV$50,"#")='Часть 1'!AM12,1,0))</f>
        <v>1</v>
      </c>
      <c r="CW58" s="65" t="str">
        <f>IF(OR($B58=17,CW$2="нет"),"#",IF(AND('Часть 1'!AN12&lt;&gt;"#",CHOOSE($B58,CW$35,CW$36,CW$37,CW$38,CW$39,CW$40,CW$41,CW$42,CW$43,CW$44,CW$45,CW$46,CW$47,CW$48,CW$49,CW$50,"#")='Часть 1'!AN12),1,0)*IF(CW$33=2,CY58,1))</f>
        <v>#</v>
      </c>
      <c r="CY58" s="65">
        <f>IF(OR($B58=17,CY$2="нет"),"#",IF(CHOOSE($B58,CY$35,CY$36,CY$37,CY$38,CY$39,CY$40,CY$41,CY$42,CY$43,CY$44,CY$45,CY$46,CY$47,CY$48,CY$49,CY$50,"#")='Часть 1'!AP12,1,0))</f>
        <v>1</v>
      </c>
      <c r="CZ58" s="65" t="str">
        <f>IF(OR($B58=17,CZ$2="нет"),"#",IF(AND('Часть 1'!AQ12&lt;&gt;"#",CHOOSE($B58,CZ$35,CZ$36,CZ$37,CZ$38,CZ$39,CZ$40,CZ$41,CZ$42,CZ$43,CZ$44,CZ$45,CZ$46,CZ$47,CZ$48,CZ$49,CZ$50,"#")='Часть 1'!AQ12),1,0)*IF(CZ$33=2,DB58,1))</f>
        <v>#</v>
      </c>
      <c r="DB58" s="65">
        <f>IF(OR($B58=17,DB$2="нет"),"#",IF(CHOOSE($B58,DB$35,DB$36,DB$37,DB$38,DB$39,DB$40,DB$41,DB$42,DB$43,DB$44,DB$45,DB$46,DB$47,DB$48,DB$49,DB$50,"#")='Часть 1'!AS12,1,0))</f>
        <v>1</v>
      </c>
      <c r="DC58" s="65" t="str">
        <f>IF(OR($B58=17,DC$2="нет"),"#",IF(AND('Часть 1'!AT12&lt;&gt;"#",CHOOSE($B58,DC$35,DC$36,DC$37,DC$38,DC$39,DC$40,DC$41,DC$42,DC$43,DC$44,DC$45,DC$46,DC$47,DC$48,DC$49,DC$50,"#")='Часть 1'!AT12),1,0)*IF(DC$33=2,DE58,1))</f>
        <v>#</v>
      </c>
      <c r="DE58" s="65">
        <f>IF(OR($B58=17,DE$2="нет"),"#",IF(CHOOSE($B58,DE$35,DE$36,DE$37,DE$38,DE$39,DE$40,DE$41,DE$42,DE$43,DE$44,DE$45,DE$46,DE$47,DE$48,DE$49,DE$50,"#")='Часть 1'!AV12,1,0))</f>
        <v>1</v>
      </c>
      <c r="DF58" s="65" t="str">
        <f>IF(OR($B58=17,DF$2="нет"),"#",IF(AND('Часть 1'!AW12&lt;&gt;"#",CHOOSE($B58,DF$35,DF$36,DF$37,DF$38,DF$39,DF$40,DF$41,DF$42,DF$43,DF$44,DF$45,DF$46,DF$47,DF$48,DF$49,DF$50,"#")='Часть 1'!AW12),1,0)*IF(DF$33=2,DH58,1))</f>
        <v>#</v>
      </c>
      <c r="DH58" s="65">
        <f>IF(OR($B58=17,DH$2="нет"),"#",IF(CHOOSE($B58,DH$35,DH$36,DH$37,DH$38,DH$39,DH$40,DH$41,DH$42,DH$43,DH$44,DH$45,DH$46,DH$47,DH$48,DH$49,DH$50,"#")='Часть 1'!AY12,1,0))</f>
        <v>1</v>
      </c>
      <c r="DI58" s="65" t="str">
        <f>IF(OR($B58=17,DI$2="нет"),"#",IF(AND('Часть 1'!AZ12&lt;&gt;"#",CHOOSE($B58,DI$35,DI$36,DI$37,DI$38,DI$39,DI$40,DI$41,DI$42,DI$43,DI$44,DI$45,DI$46,DI$47,DI$48,DI$49,DI$50,"#")='Часть 1'!AZ12),1,0)*IF(DI$33=2,DK58,1))</f>
        <v>#</v>
      </c>
      <c r="DK58" s="65">
        <f>IF(OR($B58=17,DK$2="нет"),"#",IF(CHOOSE($B58,DK$35,DK$36,DK$37,DK$38,DK$39,DK$40,DK$41,DK$42,DK$43,DK$44,DK$45,DK$46,DK$47,DK$48,DK$49,DK$50,"#")='Часть 1'!BB12,1,0))</f>
        <v>1</v>
      </c>
      <c r="DL58" s="65" t="str">
        <f>IF(OR($B58=17,DL$2="нет"),"#",IF(AND('Часть 1'!BC12&lt;&gt;"#",CHOOSE($B58,DL$35,DL$36,DL$37,DL$38,DL$39,DL$40,DL$41,DL$42,DL$43,DL$44,DL$45,DL$46,DL$47,DL$48,DL$49,DL$50,"#")='Часть 1'!BC12),1,0)*IF(DL$33=2,DN58,1))</f>
        <v>#</v>
      </c>
      <c r="DN58" s="65">
        <f>IF(OR($B58=17,DN$2="нет"),"#",IF(CHOOSE($B58,DN$35,DN$36,DN$37,DN$38,DN$39,DN$40,DN$41,DN$42,DN$43,DN$44,DN$45,DN$46,DN$47,DN$48,DN$49,DN$50,"#")='Часть 1'!BE12,1,0))</f>
        <v>1</v>
      </c>
      <c r="DO58" s="65" t="str">
        <f>IF(OR($B58=17,DO$2="нет"),"#",IF(AND('Часть 1'!BF12&lt;&gt;"#",CHOOSE($B58,DO$35,DO$36,DO$37,DO$38,DO$39,DO$40,DO$41,DO$42,DO$43,DO$44,DO$45,DO$46,DO$47,DO$48,DO$49,DO$50,"#")='Часть 1'!BF12),1,0)*IF(DO$33=2,DQ58,1))</f>
        <v>#</v>
      </c>
      <c r="DQ58" s="65">
        <f>IF(OR($B58=17,DQ$2="нет"),"#",IF(CHOOSE($B58,DQ$35,DQ$36,DQ$37,DQ$38,DQ$39,DQ$40,DQ$41,DQ$42,DQ$43,DQ$44,DQ$45,DQ$46,DQ$47,DQ$48,DQ$49,DQ$50,"#")='Часть 1'!BH12,1,0))</f>
        <v>1</v>
      </c>
      <c r="DR58" s="65" t="str">
        <f>IF(OR($B58=17,DR$2="нет"),"#",IF(AND('Часть 1'!BI12&lt;&gt;"#",CHOOSE($B58,DR$35,DR$36,DR$37,DR$38,DR$39,DR$40,DR$41,DR$42,DR$43,DR$44,DR$45,DR$46,DR$47,DR$48,DR$49,DR$50,"#")='Часть 1'!BI12),1,0)*IF(DR$33=2,DT58,1))</f>
        <v>#</v>
      </c>
      <c r="DT58" s="65">
        <f>IF(OR($B58=17,DT$2="нет"),"#",IF(CHOOSE($B58,DT$35,DT$36,DT$37,DT$38,DT$39,DT$40,DT$41,DT$42,DT$43,DT$44,DT$45,DT$46,DT$47,DT$48,DT$49,DT$50,"#")='Часть 1'!BK12,1,0))</f>
        <v>1</v>
      </c>
    </row>
    <row r="59" spans="1:124" x14ac:dyDescent="0.2">
      <c r="A59" s="63">
        <v>7</v>
      </c>
      <c r="B59" s="63">
        <f>IF(AND(Список!H12&gt;0,Список!K12=1),CHOOSE(Список!M12,1,2,3,4,5,6,7,8,9,10,11,12,13,14,15,16),17)</f>
        <v>1</v>
      </c>
      <c r="C59" s="65">
        <f>IF(OR($B59=17,C$2="нет"),"#",IF(BM59=1,1,IF(CHOOSE($B59,C$35,C$36,C$37,C$38,C$39,C$40,C$41,C$42,C$43,C$44,C$45,C$46,C$47,C$48,C$49,C$50,"#")='Часть 1'!D13,1,0)*IF(C$33=2,E59,1)))</f>
        <v>0</v>
      </c>
      <c r="E59" s="65">
        <f>IF(OR($B59=17,E$2="нет"),"#",IF(CHOOSE($B59,E$35,E$36,E$37,E$38,E$39,E$40,E$41,E$42,E$43,E$44,E$45,E$46,E$47,E$48,E$49,E$50,"#")='Часть 1'!F13,1,0))</f>
        <v>1</v>
      </c>
      <c r="F59" s="65">
        <f>IF(OR($B59=17,F$2="нет"),"#",IF(BP59=1,1,IF(CHOOSE($B59,F$35,F$36,F$37,F$38,F$39,F$40,F$41,F$42,F$43,F$44,F$45,F$46,F$47,F$48,F$49,F$50,"#")='Часть 1'!G13,1,0)*IF(F$33=2,H59,1)))</f>
        <v>1</v>
      </c>
      <c r="H59" s="65">
        <f>IF(OR($B59=17,H$2="нет"),"#",IF(CHOOSE($B59,H$35,H$36,H$37,H$38,H$39,H$40,H$41,H$42,H$43,H$44,H$45,H$46,H$47,H$48,H$49,H$50,"#")='Часть 1'!I13,1,0))</f>
        <v>1</v>
      </c>
      <c r="I59" s="65">
        <f>IF(OR($B59=17,I$2="нет"),"#",IF(BS59=1,1,IF(CHOOSE($B59,I$35,I$36,I$37,I$38,I$39,I$40,I$41,I$42,I$43,I$44,I$45,I$46,I$47,I$48,I$49,I$50,"#")='Часть 1'!J13,1,0)*IF(I$33=2,K59,1)))</f>
        <v>1</v>
      </c>
      <c r="K59" s="65">
        <f>IF(OR($B59=17,K$2="нет"),"#",IF(CHOOSE($B59,K$35,K$36,K$37,K$38,K$39,K$40,K$41,K$42,K$43,K$44,K$45,K$46,K$47,K$48,K$49,K$50,"#")='Часть 1'!L13,1,0))</f>
        <v>1</v>
      </c>
      <c r="L59" s="65">
        <f>IF(OR($B59=17,L$2="нет"),"#",IF(BV59=1,1,IF(CHOOSE($B59,L$35,L$36,L$37,L$38,L$39,L$40,L$41,L$42,L$43,L$44,L$45,L$46,L$47,L$48,L$49,L$50,"#")='Часть 1'!M13,1,0)*IF(L$33=2,N59,1)))</f>
        <v>1</v>
      </c>
      <c r="N59" s="65">
        <f>IF(OR($B59=17,N$2="нет"),"#",IF(CHOOSE($B59,N$35,N$36,N$37,N$38,N$39,N$40,N$41,N$42,N$43,N$44,N$45,N$46,N$47,N$48,N$49,N$50,"#")='Часть 1'!O13,1,0))</f>
        <v>1</v>
      </c>
      <c r="O59" s="65">
        <f>IF(OR($B59=17,O$2="нет"),"#",IF(BY59=1,1,IF(CHOOSE($B59,O$35,O$36,O$37,O$38,O$39,O$40,O$41,O$42,O$43,O$44,O$45,O$46,O$47,O$48,O$49,O$50,"#")='Часть 1'!P13,1,0)*IF(O$33=2,Q59,1)))</f>
        <v>0</v>
      </c>
      <c r="Q59" s="65">
        <f>IF(OR($B59=17,Q$2="нет"),"#",IF(CHOOSE($B59,Q$35,Q$36,Q$37,Q$38,Q$39,Q$40,Q$41,Q$42,Q$43,Q$44,Q$45,Q$46,Q$47,Q$48,Q$49,Q$50,"#")='Часть 1'!R13,1,0))</f>
        <v>1</v>
      </c>
      <c r="R59" s="65">
        <f>IF(OR($B59=17,R$2="нет"),"#",IF(CB59=1,1,IF(CHOOSE($B59,R$35,R$36,R$37,R$38,R$39,R$40,R$41,R$42,R$43,R$44,R$45,R$46,R$47,R$48,R$49,R$50,"#")='Часть 1'!S13,1,0)*IF(R$33=2,T59,1)))</f>
        <v>1</v>
      </c>
      <c r="T59" s="65">
        <f>IF(OR($B59=17,T$2="нет"),"#",IF(CHOOSE($B59,T$35,T$36,T$37,T$38,T$39,T$40,T$41,T$42,T$43,T$44,T$45,T$46,T$47,T$48,T$49,T$50,"#")='Часть 1'!U13,1,0))</f>
        <v>1</v>
      </c>
      <c r="U59" s="65">
        <f>IF(OR($B59=17,U$2="нет"),"#",IF(CE59=1,1,IF(CHOOSE($B59,U$35,U$36,U$37,U$38,U$39,U$40,U$41,U$42,U$43,U$44,U$45,U$46,U$47,U$48,U$49,U$50,"#")='Часть 1'!V13,1,0)*IF(U$33=2,W59,1)))</f>
        <v>1</v>
      </c>
      <c r="W59" s="65">
        <f>IF(OR($B59=17,W$2="нет"),"#",IF(CHOOSE($B59,W$35,W$36,W$37,W$38,W$39,W$40,W$41,W$42,W$43,W$44,W$45,W$46,W$47,W$48,W$49,W$50,"#")='Часть 1'!X13,1,0))</f>
        <v>1</v>
      </c>
      <c r="X59" s="65">
        <f>IF(OR($B59=17,X$2="нет"),"#",IF(CH59=1,1,IF(CHOOSE($B59,X$35,X$36,X$37,X$38,X$39,X$40,X$41,X$42,X$43,X$44,X$45,X$46,X$47,X$48,X$49,X$50,"#")='Часть 1'!Y13,1,0)*IF(X$33=2,Z59,1)))</f>
        <v>1</v>
      </c>
      <c r="Z59" s="65">
        <f>IF(OR($B59=17,Z$2="нет"),"#",IF(CHOOSE($B59,Z$35,Z$36,Z$37,Z$38,Z$39,Z$40,Z$41,Z$42,Z$43,Z$44,Z$45,Z$46,Z$47,Z$48,Z$49,Z$50,"#")='Часть 1'!AA13,1,0))</f>
        <v>1</v>
      </c>
      <c r="AA59" s="65" t="str">
        <f>IF(OR($B59=17,AA$2="нет"),"#",IF(CK59=1,1,IF(CHOOSE($B59,AA$35,AA$36,AA$37,AA$38,AA$39,AA$40,AA$41,AA$42,AA$43,AA$44,AA$45,AA$46,AA$47,AA$48,AA$49,AA$50,"#")='Часть 1'!AB13,1,0)*IF(AA$33=2,AC59,1)))</f>
        <v>#</v>
      </c>
      <c r="AC59" s="65">
        <f>IF(OR($B59=17,AC$2="нет"),"#",IF(CHOOSE($B59,AC$35,AC$36,AC$37,AC$38,AC$39,AC$40,AC$41,AC$42,AC$43,AC$44,AC$45,AC$46,AC$47,AC$48,AC$49,AC$50,"#")='Часть 1'!AD13,1,0))</f>
        <v>1</v>
      </c>
      <c r="AD59" s="65" t="str">
        <f>IF(OR($B59=17,AD$2="нет"),"#",IF(CN59=1,1,IF(CHOOSE($B59,AD$35,AD$36,AD$37,AD$38,AD$39,AD$40,AD$41,AD$42,AD$43,AD$44,AD$45,AD$46,AD$47,AD$48,AD$49,AD$50,"#")='Часть 1'!AE13,1,0)*IF(AD$33=2,AF59,1)))</f>
        <v>#</v>
      </c>
      <c r="AF59" s="65">
        <f>IF(OR($B59=17,AF$2="нет"),"#",IF(CHOOSE($B59,AF$35,AF$36,AF$37,AF$38,AF$39,AF$40,AF$41,AF$42,AF$43,AF$44,AF$45,AF$46,AF$47,AF$48,AF$49,AF$50,"#")='Часть 1'!AG13,1,0))</f>
        <v>1</v>
      </c>
      <c r="AG59" s="65" t="str">
        <f>IF(OR($B59=17,AG$2="нет"),"#",IF(CQ59=1,1,IF(CHOOSE($B59,AG$35,AG$36,AG$37,AG$38,AG$39,AG$40,AG$41,AG$42,AG$43,AG$44,AG$45,AG$46,AG$47,AG$48,AG$49,AG$50,"#")='Часть 1'!AH13,1,0)*IF(AG$33=2,AI59,1)))</f>
        <v>#</v>
      </c>
      <c r="AI59" s="65">
        <f>IF(OR($B59=17,AI$2="нет"),"#",IF(CHOOSE($B59,AI$35,AI$36,AI$37,AI$38,AI$39,AI$40,AI$41,AI$42,AI$43,AI$44,AI$45,AI$46,AI$47,AI$48,AI$49,AI$50,"#")='Часть 1'!AJ13,1,0))</f>
        <v>1</v>
      </c>
      <c r="AJ59" s="65" t="str">
        <f>IF(OR($B59=17,AJ$2="нет"),"#",IF(CT59=1,1,IF(CHOOSE($B59,AJ$35,AJ$36,AJ$37,AJ$38,AJ$39,AJ$40,AJ$41,AJ$42,AJ$43,AJ$44,AJ$45,AJ$46,AJ$47,AJ$48,AJ$49,AJ$50,"#")='Часть 1'!AK13,1,0)*IF(AJ$33=2,AL59,1)))</f>
        <v>#</v>
      </c>
      <c r="AL59" s="65">
        <f>IF(OR($B59=17,AL$2="нет"),"#",IF(CHOOSE($B59,AL$35,AL$36,AL$37,AL$38,AL$39,AL$40,AL$41,AL$42,AL$43,AL$44,AL$45,AL$46,AL$47,AL$48,AL$49,AL$50,"#")='Часть 1'!AM13,1,0))</f>
        <v>1</v>
      </c>
      <c r="AM59" s="65" t="str">
        <f>IF(OR($B59=17,AM$2="нет"),"#",IF(CW59=1,1,IF(CHOOSE($B59,AM$35,AM$36,AM$37,AM$38,AM$39,AM$40,AM$41,AM$42,AM$43,AM$44,AM$45,AM$46,AM$47,AM$48,AM$49,AM$50,"#")='Часть 1'!AN13,1,0)*IF(AM$33=2,AO59,1)))</f>
        <v>#</v>
      </c>
      <c r="AO59" s="65">
        <f>IF(OR($B59=17,AO$2="нет"),"#",IF(CHOOSE($B59,AO$35,AO$36,AO$37,AO$38,AO$39,AO$40,AO$41,AO$42,AO$43,AO$44,AO$45,AO$46,AO$47,AO$48,AO$49,AO$50,"#")='Часть 1'!AP13,1,0))</f>
        <v>1</v>
      </c>
      <c r="AP59" s="65" t="str">
        <f>IF(OR($B59=17,AP$2="нет"),"#",IF(CZ59=1,1,IF(CHOOSE($B59,AP$35,AP$36,AP$37,AP$38,AP$39,AP$40,AP$41,AP$42,AP$43,AP$44,AP$45,AP$46,AP$47,AP$48,AP$49,AP$50,"#")='Часть 1'!AQ13,1,0)*IF(AP$33=2,AR59,1)))</f>
        <v>#</v>
      </c>
      <c r="AR59" s="65">
        <f>IF(OR($B59=17,AR$2="нет"),"#",IF(CHOOSE($B59,AR$35,AR$36,AR$37,AR$38,AR$39,AR$40,AR$41,AR$42,AR$43,AR$44,AR$45,AR$46,AR$47,AR$48,AR$49,AR$50,"#")='Часть 1'!AS13,1,0))</f>
        <v>1</v>
      </c>
      <c r="AS59" s="65" t="str">
        <f>IF(OR($B59=17,AS$2="нет"),"#",IF(DC59=1,1,IF(CHOOSE($B59,AS$35,AS$36,AS$37,AS$38,AS$39,AS$40,AS$41,AS$42,AS$43,AS$44,AS$45,AS$46,AS$47,AS$48,AS$49,AS$50,"#")='Часть 1'!AT13,1,0)*IF(AS$33=2,AU59,1)))</f>
        <v>#</v>
      </c>
      <c r="AU59" s="65">
        <f>IF(OR($B59=17,AU$2="нет"),"#",IF(CHOOSE($B59,AU$35,AU$36,AU$37,AU$38,AU$39,AU$40,AU$41,AU$42,AU$43,AU$44,AU$45,AU$46,AU$47,AU$48,AU$49,AU$50,"#")='Часть 1'!AV13,1,0))</f>
        <v>1</v>
      </c>
      <c r="AV59" s="65" t="str">
        <f>IF(OR($B59=17,AV$2="нет"),"#",IF(DF59=1,1,IF(CHOOSE($B59,AV$35,AV$36,AV$37,AV$38,AV$39,AV$40,AV$41,AV$42,AV$43,AV$44,AV$45,AV$46,AV$47,AV$48,AV$49,AV$50,"#")='Часть 1'!AW13,1,0)*IF(AV$33=2,AX59,1)))</f>
        <v>#</v>
      </c>
      <c r="AX59" s="65">
        <f>IF(OR($B59=17,AX$2="нет"),"#",IF(CHOOSE($B59,AX$35,AX$36,AX$37,AX$38,AX$39,AX$40,AX$41,AX$42,AX$43,AX$44,AX$45,AX$46,AX$47,AX$48,AX$49,AX$50,"#")='Часть 1'!AY13,1,0))</f>
        <v>1</v>
      </c>
      <c r="AY59" s="65" t="str">
        <f>IF(OR($B59=17,AY$2="нет"),"#",IF(DI59=1,1,IF(CHOOSE($B59,AY$35,AY$36,AY$37,AY$38,AY$39,AY$40,AY$41,AY$42,AY$43,AY$44,AY$45,AY$46,AY$47,AY$48,AY$49,AY$50,"#")='Часть 1'!AZ13,1,0)*IF(AY$33=2,BA59,1)))</f>
        <v>#</v>
      </c>
      <c r="BA59" s="65">
        <f>IF(OR($B59=17,BA$2="нет"),"#",IF(CHOOSE($B59,BA$35,BA$36,BA$37,BA$38,BA$39,BA$40,BA$41,BA$42,BA$43,BA$44,BA$45,BA$46,BA$47,BA$48,BA$49,BA$50,"#")='Часть 1'!BB13,1,0))</f>
        <v>1</v>
      </c>
      <c r="BB59" s="65" t="str">
        <f>IF(OR($B59=17,BB$2="нет"),"#",IF(DL59=1,1,IF(CHOOSE($B59,BB$35,BB$36,BB$37,BB$38,BB$39,BB$40,BB$41,BB$42,BB$43,BB$44,BB$45,BB$46,BB$47,BB$48,BB$49,BB$50,"#")='Часть 1'!BC13,1,0)*IF(BB$33=2,BD59,1)))</f>
        <v>#</v>
      </c>
      <c r="BD59" s="65">
        <f>IF(OR($B59=17,BD$2="нет"),"#",IF(CHOOSE($B59,BD$35,BD$36,BD$37,BD$38,BD$39,BD$40,BD$41,BD$42,BD$43,BD$44,BD$45,BD$46,BD$47,BD$48,BD$49,BD$50,"#")='Часть 1'!BE13,1,0))</f>
        <v>1</v>
      </c>
      <c r="BE59" s="65" t="str">
        <f>IF(OR($B59=17,BE$2="нет"),"#",IF(DO59=1,1,IF(CHOOSE($B59,BE$35,BE$36,BE$37,BE$38,BE$39,BE$40,BE$41,BE$42,BE$43,BE$44,BE$45,BE$46,BE$47,BE$48,BE$49,BE$50,"#")='Часть 1'!BF13,1,0)*IF(BE$33=2,BG59,1)))</f>
        <v>#</v>
      </c>
      <c r="BG59" s="65">
        <f>IF(OR($B59=17,BG$2="нет"),"#",IF(CHOOSE($B59,BG$35,BG$36,BG$37,BG$38,BG$39,BG$40,BG$41,BG$42,BG$43,BG$44,BG$45,BG$46,BG$47,BG$48,BG$49,BG$50,"#")='Часть 1'!BH13,1,0))</f>
        <v>1</v>
      </c>
      <c r="BH59" s="65" t="str">
        <f>IF(OR($B59=17,BH$2="нет"),"#",IF(DR59=1,1,IF(CHOOSE($B59,BH$35,BH$36,BH$37,BH$38,BH$39,BH$40,BH$41,BH$42,BH$43,BH$44,BH$45,BH$46,BH$47,BH$48,BH$49,BH$50,"#")='Часть 1'!BI13,1,0)*IF(BH$33=2,BJ59,1)))</f>
        <v>#</v>
      </c>
      <c r="BJ59" s="65">
        <f>IF(OR($B59=17,BJ$2="нет"),"#",IF(CHOOSE($B59,BJ$35,BJ$36,BJ$37,BJ$38,BJ$39,BJ$40,BJ$41,BJ$42,BJ$43,BJ$44,BJ$45,BJ$46,BJ$47,BJ$48,BJ$49,BJ$50,"#")='Часть 1'!BK13,1,0))</f>
        <v>1</v>
      </c>
      <c r="BM59" s="65">
        <f>IF(OR($B59=17,BM$2="нет"),"#",IF(AND('Часть 1'!D13&lt;&gt;"#",CHOOSE($B59,BM$35,BM$36,BM$37,BM$38,BM$39,BM$40,BM$41,BM$42,BM$43,BM$44,BM$45,BM$46,BM$47,BM$48,BM$49,BM$50,"#")='Часть 1'!D13),1,0)*IF(BM$33=2,BO59,1))</f>
        <v>0</v>
      </c>
      <c r="BO59" s="65">
        <f>IF(OR($B59=17,BO$2="нет"),"#",IF(CHOOSE($B59,BO$35,BO$36,BO$37,BO$38,BO$39,BO$40,BO$41,BO$42,BO$43,BO$44,BO$45,BO$46,BO$47,BO$48,BO$49,BO$50,"#")='Часть 1'!F13,1,0))</f>
        <v>1</v>
      </c>
      <c r="BP59" s="65">
        <f>IF(OR($B59=17,BP$2="нет"),"#",IF(AND('Часть 1'!G13&lt;&gt;"#",CHOOSE($B59,BP$35,BP$36,BP$37,BP$38,BP$39,BP$40,BP$41,BP$42,BP$43,BP$44,BP$45,BP$46,BP$47,BP$48,BP$49,BP$50,"#")='Часть 1'!G13),1,0)*IF(BP$33=2,BR59,1))</f>
        <v>0</v>
      </c>
      <c r="BR59" s="65">
        <f>IF(OR($B59=17,BR$2="нет"),"#",IF(CHOOSE($B59,BR$35,BR$36,BR$37,BR$38,BR$39,BR$40,BR$41,BR$42,BR$43,BR$44,BR$45,BR$46,BR$47,BR$48,BR$49,BR$50,"#")='Часть 1'!I13,1,0))</f>
        <v>1</v>
      </c>
      <c r="BS59" s="65">
        <f>IF(OR($B59=17,BS$2="нет"),"#",IF(AND('Часть 1'!J13&lt;&gt;"#",CHOOSE($B59,BS$35,BS$36,BS$37,BS$38,BS$39,BS$40,BS$41,BS$42,BS$43,BS$44,BS$45,BS$46,BS$47,BS$48,BS$49,BS$50,"#")='Часть 1'!J13),1,0)*IF(BS$33=2,BU59,1))</f>
        <v>0</v>
      </c>
      <c r="BU59" s="65">
        <f>IF(OR($B59=17,BU$2="нет"),"#",IF(CHOOSE($B59,BU$35,BU$36,BU$37,BU$38,BU$39,BU$40,BU$41,BU$42,BU$43,BU$44,BU$45,BU$46,BU$47,BU$48,BU$49,BU$50,"#")='Часть 1'!L13,1,0))</f>
        <v>1</v>
      </c>
      <c r="BV59" s="65">
        <f>IF(OR($B59=17,BV$2="нет"),"#",IF(AND('Часть 1'!M13&lt;&gt;"#",CHOOSE($B59,BV$35,BV$36,BV$37,BV$38,BV$39,BV$40,BV$41,BV$42,BV$43,BV$44,BV$45,BV$46,BV$47,BV$48,BV$49,BV$50,"#")='Часть 1'!M13),1,0)*IF(BV$33=2,BX59,1))</f>
        <v>0</v>
      </c>
      <c r="BX59" s="65">
        <f>IF(OR($B59=17,BX$2="нет"),"#",IF(CHOOSE($B59,BX$35,BX$36,BX$37,BX$38,BX$39,BX$40,BX$41,BX$42,BX$43,BX$44,BX$45,BX$46,BX$47,BX$48,BX$49,BX$50,"#")='Часть 1'!O13,1,0))</f>
        <v>1</v>
      </c>
      <c r="BY59" s="65">
        <f>IF(OR($B59=17,BY$2="нет"),"#",IF(AND('Часть 1'!P13&lt;&gt;"#",CHOOSE($B59,BY$35,BY$36,BY$37,BY$38,BY$39,BY$40,BY$41,BY$42,BY$43,BY$44,BY$45,BY$46,BY$47,BY$48,BY$49,BY$50,"#")='Часть 1'!P13),1,0)*IF(BY$33=2,CA59,1))</f>
        <v>0</v>
      </c>
      <c r="CA59" s="65">
        <f>IF(OR($B59=17,CA$2="нет"),"#",IF(CHOOSE($B59,CA$35,CA$36,CA$37,CA$38,CA$39,CA$40,CA$41,CA$42,CA$43,CA$44,CA$45,CA$46,CA$47,CA$48,CA$49,CA$50,"#")='Часть 1'!R13,1,0))</f>
        <v>1</v>
      </c>
      <c r="CB59" s="65">
        <f>IF(OR($B59=17,CB$2="нет"),"#",IF(AND('Часть 1'!S13&lt;&gt;"#",CHOOSE($B59,CB$35,CB$36,CB$37,CB$38,CB$39,CB$40,CB$41,CB$42,CB$43,CB$44,CB$45,CB$46,CB$47,CB$48,CB$49,CB$50,"#")='Часть 1'!S13),1,0)*IF(CB$33=2,CD59,1))</f>
        <v>0</v>
      </c>
      <c r="CD59" s="65">
        <f>IF(OR($B59=17,CD$2="нет"),"#",IF(CHOOSE($B59,CD$35,CD$36,CD$37,CD$38,CD$39,CD$40,CD$41,CD$42,CD$43,CD$44,CD$45,CD$46,CD$47,CD$48,CD$49,CD$50,"#")='Часть 1'!U13,1,0))</f>
        <v>1</v>
      </c>
      <c r="CE59" s="65">
        <f>IF(OR($B59=17,CE$2="нет"),"#",IF(AND('Часть 1'!V13&lt;&gt;"#",CHOOSE($B59,CE$35,CE$36,CE$37,CE$38,CE$39,CE$40,CE$41,CE$42,CE$43,CE$44,CE$45,CE$46,CE$47,CE$48,CE$49,CE$50,"#")='Часть 1'!V13),1,0)*IF(CE$33=2,CG59,1))</f>
        <v>0</v>
      </c>
      <c r="CG59" s="65">
        <f>IF(OR($B59=17,CG$2="нет"),"#",IF(CHOOSE($B59,CG$35,CG$36,CG$37,CG$38,CG$39,CG$40,CG$41,CG$42,CG$43,CG$44,CG$45,CG$46,CG$47,CG$48,CG$49,CG$50,"#")='Часть 1'!X13,1,0))</f>
        <v>1</v>
      </c>
      <c r="CH59" s="65">
        <f>IF(OR($B59=17,CH$2="нет"),"#",IF(AND('Часть 1'!Y13&lt;&gt;"#",CHOOSE($B59,CH$35,CH$36,CH$37,CH$38,CH$39,CH$40,CH$41,CH$42,CH$43,CH$44,CH$45,CH$46,CH$47,CH$48,CH$49,CH$50,"#")='Часть 1'!Y13),1,0)*IF(CH$33=2,CJ59,1))</f>
        <v>0</v>
      </c>
      <c r="CJ59" s="65">
        <f>IF(OR($B59=17,CJ$2="нет"),"#",IF(CHOOSE($B59,CJ$35,CJ$36,CJ$37,CJ$38,CJ$39,CJ$40,CJ$41,CJ$42,CJ$43,CJ$44,CJ$45,CJ$46,CJ$47,CJ$48,CJ$49,CJ$50,"#")='Часть 1'!AA13,1,0))</f>
        <v>1</v>
      </c>
      <c r="CK59" s="65" t="str">
        <f>IF(OR($B59=17,CK$2="нет"),"#",IF(AND('Часть 1'!AB13&lt;&gt;"#",CHOOSE($B59,CK$35,CK$36,CK$37,CK$38,CK$39,CK$40,CK$41,CK$42,CK$43,CK$44,CK$45,CK$46,CK$47,CK$48,CK$49,CK$50,"#")='Часть 1'!AB13),1,0)*IF(CK$33=2,CM59,1))</f>
        <v>#</v>
      </c>
      <c r="CM59" s="65">
        <f>IF(OR($B59=17,CM$2="нет"),"#",IF(CHOOSE($B59,CM$35,CM$36,CM$37,CM$38,CM$39,CM$40,CM$41,CM$42,CM$43,CM$44,CM$45,CM$46,CM$47,CM$48,CM$49,CM$50,"#")='Часть 1'!AD13,1,0))</f>
        <v>1</v>
      </c>
      <c r="CN59" s="65" t="str">
        <f>IF(OR($B59=17,CN$2="нет"),"#",IF(AND('Часть 1'!AE13&lt;&gt;"#",CHOOSE($B59,CN$35,CN$36,CN$37,CN$38,CN$39,CN$40,CN$41,CN$42,CN$43,CN$44,CN$45,CN$46,CN$47,CN$48,CN$49,CN$50,"#")='Часть 1'!AE13),1,0)*IF(CN$33=2,CP59,1))</f>
        <v>#</v>
      </c>
      <c r="CP59" s="65">
        <f>IF(OR($B59=17,CP$2="нет"),"#",IF(CHOOSE($B59,CP$35,CP$36,CP$37,CP$38,CP$39,CP$40,CP$41,CP$42,CP$43,CP$44,CP$45,CP$46,CP$47,CP$48,CP$49,CP$50,"#")='Часть 1'!AG13,1,0))</f>
        <v>1</v>
      </c>
      <c r="CQ59" s="65" t="str">
        <f>IF(OR($B59=17,CQ$2="нет"),"#",IF(AND('Часть 1'!AH13&lt;&gt;"#",CHOOSE($B59,CQ$35,CQ$36,CQ$37,CQ$38,CQ$39,CQ$40,CQ$41,CQ$42,CQ$43,CQ$44,CQ$45,CQ$46,CQ$47,CQ$48,CQ$49,CQ$50,"#")='Часть 1'!AH13),1,0)*IF(CQ$33=2,CS59,1))</f>
        <v>#</v>
      </c>
      <c r="CS59" s="65">
        <f>IF(OR($B59=17,CS$2="нет"),"#",IF(CHOOSE($B59,CS$35,CS$36,CS$37,CS$38,CS$39,CS$40,CS$41,CS$42,CS$43,CS$44,CS$45,CS$46,CS$47,CS$48,CS$49,CS$50,"#")='Часть 1'!AJ13,1,0))</f>
        <v>1</v>
      </c>
      <c r="CT59" s="65" t="str">
        <f>IF(OR($B59=17,CT$2="нет"),"#",IF(AND('Часть 1'!AK13&lt;&gt;"#",CHOOSE($B59,CT$35,CT$36,CT$37,CT$38,CT$39,CT$40,CT$41,CT$42,CT$43,CT$44,CT$45,CT$46,CT$47,CT$48,CT$49,CT$50,"#")='Часть 1'!AK13),1,0)*IF(CT$33=2,CV59,1))</f>
        <v>#</v>
      </c>
      <c r="CV59" s="65">
        <f>IF(OR($B59=17,CV$2="нет"),"#",IF(CHOOSE($B59,CV$35,CV$36,CV$37,CV$38,CV$39,CV$40,CV$41,CV$42,CV$43,CV$44,CV$45,CV$46,CV$47,CV$48,CV$49,CV$50,"#")='Часть 1'!AM13,1,0))</f>
        <v>1</v>
      </c>
      <c r="CW59" s="65" t="str">
        <f>IF(OR($B59=17,CW$2="нет"),"#",IF(AND('Часть 1'!AN13&lt;&gt;"#",CHOOSE($B59,CW$35,CW$36,CW$37,CW$38,CW$39,CW$40,CW$41,CW$42,CW$43,CW$44,CW$45,CW$46,CW$47,CW$48,CW$49,CW$50,"#")='Часть 1'!AN13),1,0)*IF(CW$33=2,CY59,1))</f>
        <v>#</v>
      </c>
      <c r="CY59" s="65">
        <f>IF(OR($B59=17,CY$2="нет"),"#",IF(CHOOSE($B59,CY$35,CY$36,CY$37,CY$38,CY$39,CY$40,CY$41,CY$42,CY$43,CY$44,CY$45,CY$46,CY$47,CY$48,CY$49,CY$50,"#")='Часть 1'!AP13,1,0))</f>
        <v>1</v>
      </c>
      <c r="CZ59" s="65" t="str">
        <f>IF(OR($B59=17,CZ$2="нет"),"#",IF(AND('Часть 1'!AQ13&lt;&gt;"#",CHOOSE($B59,CZ$35,CZ$36,CZ$37,CZ$38,CZ$39,CZ$40,CZ$41,CZ$42,CZ$43,CZ$44,CZ$45,CZ$46,CZ$47,CZ$48,CZ$49,CZ$50,"#")='Часть 1'!AQ13),1,0)*IF(CZ$33=2,DB59,1))</f>
        <v>#</v>
      </c>
      <c r="DB59" s="65">
        <f>IF(OR($B59=17,DB$2="нет"),"#",IF(CHOOSE($B59,DB$35,DB$36,DB$37,DB$38,DB$39,DB$40,DB$41,DB$42,DB$43,DB$44,DB$45,DB$46,DB$47,DB$48,DB$49,DB$50,"#")='Часть 1'!AS13,1,0))</f>
        <v>1</v>
      </c>
      <c r="DC59" s="65" t="str">
        <f>IF(OR($B59=17,DC$2="нет"),"#",IF(AND('Часть 1'!AT13&lt;&gt;"#",CHOOSE($B59,DC$35,DC$36,DC$37,DC$38,DC$39,DC$40,DC$41,DC$42,DC$43,DC$44,DC$45,DC$46,DC$47,DC$48,DC$49,DC$50,"#")='Часть 1'!AT13),1,0)*IF(DC$33=2,DE59,1))</f>
        <v>#</v>
      </c>
      <c r="DE59" s="65">
        <f>IF(OR($B59=17,DE$2="нет"),"#",IF(CHOOSE($B59,DE$35,DE$36,DE$37,DE$38,DE$39,DE$40,DE$41,DE$42,DE$43,DE$44,DE$45,DE$46,DE$47,DE$48,DE$49,DE$50,"#")='Часть 1'!AV13,1,0))</f>
        <v>1</v>
      </c>
      <c r="DF59" s="65" t="str">
        <f>IF(OR($B59=17,DF$2="нет"),"#",IF(AND('Часть 1'!AW13&lt;&gt;"#",CHOOSE($B59,DF$35,DF$36,DF$37,DF$38,DF$39,DF$40,DF$41,DF$42,DF$43,DF$44,DF$45,DF$46,DF$47,DF$48,DF$49,DF$50,"#")='Часть 1'!AW13),1,0)*IF(DF$33=2,DH59,1))</f>
        <v>#</v>
      </c>
      <c r="DH59" s="65">
        <f>IF(OR($B59=17,DH$2="нет"),"#",IF(CHOOSE($B59,DH$35,DH$36,DH$37,DH$38,DH$39,DH$40,DH$41,DH$42,DH$43,DH$44,DH$45,DH$46,DH$47,DH$48,DH$49,DH$50,"#")='Часть 1'!AY13,1,0))</f>
        <v>1</v>
      </c>
      <c r="DI59" s="65" t="str">
        <f>IF(OR($B59=17,DI$2="нет"),"#",IF(AND('Часть 1'!AZ13&lt;&gt;"#",CHOOSE($B59,DI$35,DI$36,DI$37,DI$38,DI$39,DI$40,DI$41,DI$42,DI$43,DI$44,DI$45,DI$46,DI$47,DI$48,DI$49,DI$50,"#")='Часть 1'!AZ13),1,0)*IF(DI$33=2,DK59,1))</f>
        <v>#</v>
      </c>
      <c r="DK59" s="65">
        <f>IF(OR($B59=17,DK$2="нет"),"#",IF(CHOOSE($B59,DK$35,DK$36,DK$37,DK$38,DK$39,DK$40,DK$41,DK$42,DK$43,DK$44,DK$45,DK$46,DK$47,DK$48,DK$49,DK$50,"#")='Часть 1'!BB13,1,0))</f>
        <v>1</v>
      </c>
      <c r="DL59" s="65" t="str">
        <f>IF(OR($B59=17,DL$2="нет"),"#",IF(AND('Часть 1'!BC13&lt;&gt;"#",CHOOSE($B59,DL$35,DL$36,DL$37,DL$38,DL$39,DL$40,DL$41,DL$42,DL$43,DL$44,DL$45,DL$46,DL$47,DL$48,DL$49,DL$50,"#")='Часть 1'!BC13),1,0)*IF(DL$33=2,DN59,1))</f>
        <v>#</v>
      </c>
      <c r="DN59" s="65">
        <f>IF(OR($B59=17,DN$2="нет"),"#",IF(CHOOSE($B59,DN$35,DN$36,DN$37,DN$38,DN$39,DN$40,DN$41,DN$42,DN$43,DN$44,DN$45,DN$46,DN$47,DN$48,DN$49,DN$50,"#")='Часть 1'!BE13,1,0))</f>
        <v>1</v>
      </c>
      <c r="DO59" s="65" t="str">
        <f>IF(OR($B59=17,DO$2="нет"),"#",IF(AND('Часть 1'!BF13&lt;&gt;"#",CHOOSE($B59,DO$35,DO$36,DO$37,DO$38,DO$39,DO$40,DO$41,DO$42,DO$43,DO$44,DO$45,DO$46,DO$47,DO$48,DO$49,DO$50,"#")='Часть 1'!BF13),1,0)*IF(DO$33=2,DQ59,1))</f>
        <v>#</v>
      </c>
      <c r="DQ59" s="65">
        <f>IF(OR($B59=17,DQ$2="нет"),"#",IF(CHOOSE($B59,DQ$35,DQ$36,DQ$37,DQ$38,DQ$39,DQ$40,DQ$41,DQ$42,DQ$43,DQ$44,DQ$45,DQ$46,DQ$47,DQ$48,DQ$49,DQ$50,"#")='Часть 1'!BH13,1,0))</f>
        <v>1</v>
      </c>
      <c r="DR59" s="65" t="str">
        <f>IF(OR($B59=17,DR$2="нет"),"#",IF(AND('Часть 1'!BI13&lt;&gt;"#",CHOOSE($B59,DR$35,DR$36,DR$37,DR$38,DR$39,DR$40,DR$41,DR$42,DR$43,DR$44,DR$45,DR$46,DR$47,DR$48,DR$49,DR$50,"#")='Часть 1'!BI13),1,0)*IF(DR$33=2,DT59,1))</f>
        <v>#</v>
      </c>
      <c r="DT59" s="65">
        <f>IF(OR($B59=17,DT$2="нет"),"#",IF(CHOOSE($B59,DT$35,DT$36,DT$37,DT$38,DT$39,DT$40,DT$41,DT$42,DT$43,DT$44,DT$45,DT$46,DT$47,DT$48,DT$49,DT$50,"#")='Часть 1'!BK13,1,0))</f>
        <v>1</v>
      </c>
    </row>
    <row r="60" spans="1:124" x14ac:dyDescent="0.2">
      <c r="A60" s="63">
        <v>8</v>
      </c>
      <c r="B60" s="63">
        <f>IF(AND(Список!H13&gt;0,Список!K13=1),CHOOSE(Список!M13,1,2,3,4,5,6,7,8,9,10,11,12,13,14,15,16),17)</f>
        <v>1</v>
      </c>
      <c r="C60" s="65">
        <f>IF(OR($B60=17,C$2="нет"),"#",IF(BM60=1,1,IF(CHOOSE($B60,C$35,C$36,C$37,C$38,C$39,C$40,C$41,C$42,C$43,C$44,C$45,C$46,C$47,C$48,C$49,C$50,"#")='Часть 1'!D14,1,0)*IF(C$33=2,E60,1)))</f>
        <v>0</v>
      </c>
      <c r="E60" s="65">
        <f>IF(OR($B60=17,E$2="нет"),"#",IF(CHOOSE($B60,E$35,E$36,E$37,E$38,E$39,E$40,E$41,E$42,E$43,E$44,E$45,E$46,E$47,E$48,E$49,E$50,"#")='Часть 1'!F14,1,0))</f>
        <v>1</v>
      </c>
      <c r="F60" s="65">
        <f>IF(OR($B60=17,F$2="нет"),"#",IF(BP60=1,1,IF(CHOOSE($B60,F$35,F$36,F$37,F$38,F$39,F$40,F$41,F$42,F$43,F$44,F$45,F$46,F$47,F$48,F$49,F$50,"#")='Часть 1'!G14,1,0)*IF(F$33=2,H60,1)))</f>
        <v>1</v>
      </c>
      <c r="H60" s="65">
        <f>IF(OR($B60=17,H$2="нет"),"#",IF(CHOOSE($B60,H$35,H$36,H$37,H$38,H$39,H$40,H$41,H$42,H$43,H$44,H$45,H$46,H$47,H$48,H$49,H$50,"#")='Часть 1'!I14,1,0))</f>
        <v>1</v>
      </c>
      <c r="I60" s="65">
        <f>IF(OR($B60=17,I$2="нет"),"#",IF(BS60=1,1,IF(CHOOSE($B60,I$35,I$36,I$37,I$38,I$39,I$40,I$41,I$42,I$43,I$44,I$45,I$46,I$47,I$48,I$49,I$50,"#")='Часть 1'!J14,1,0)*IF(I$33=2,K60,1)))</f>
        <v>1</v>
      </c>
      <c r="K60" s="65">
        <f>IF(OR($B60=17,K$2="нет"),"#",IF(CHOOSE($B60,K$35,K$36,K$37,K$38,K$39,K$40,K$41,K$42,K$43,K$44,K$45,K$46,K$47,K$48,K$49,K$50,"#")='Часть 1'!L14,1,0))</f>
        <v>1</v>
      </c>
      <c r="L60" s="65">
        <f>IF(OR($B60=17,L$2="нет"),"#",IF(BV60=1,1,IF(CHOOSE($B60,L$35,L$36,L$37,L$38,L$39,L$40,L$41,L$42,L$43,L$44,L$45,L$46,L$47,L$48,L$49,L$50,"#")='Часть 1'!M14,1,0)*IF(L$33=2,N60,1)))</f>
        <v>0</v>
      </c>
      <c r="N60" s="65">
        <f>IF(OR($B60=17,N$2="нет"),"#",IF(CHOOSE($B60,N$35,N$36,N$37,N$38,N$39,N$40,N$41,N$42,N$43,N$44,N$45,N$46,N$47,N$48,N$49,N$50,"#")='Часть 1'!O14,1,0))</f>
        <v>1</v>
      </c>
      <c r="O60" s="65">
        <f>IF(OR($B60=17,O$2="нет"),"#",IF(BY60=1,1,IF(CHOOSE($B60,O$35,O$36,O$37,O$38,O$39,O$40,O$41,O$42,O$43,O$44,O$45,O$46,O$47,O$48,O$49,O$50,"#")='Часть 1'!P14,1,0)*IF(O$33=2,Q60,1)))</f>
        <v>0</v>
      </c>
      <c r="Q60" s="65">
        <f>IF(OR($B60=17,Q$2="нет"),"#",IF(CHOOSE($B60,Q$35,Q$36,Q$37,Q$38,Q$39,Q$40,Q$41,Q$42,Q$43,Q$44,Q$45,Q$46,Q$47,Q$48,Q$49,Q$50,"#")='Часть 1'!R14,1,0))</f>
        <v>1</v>
      </c>
      <c r="R60" s="65">
        <f>IF(OR($B60=17,R$2="нет"),"#",IF(CB60=1,1,IF(CHOOSE($B60,R$35,R$36,R$37,R$38,R$39,R$40,R$41,R$42,R$43,R$44,R$45,R$46,R$47,R$48,R$49,R$50,"#")='Часть 1'!S14,1,0)*IF(R$33=2,T60,1)))</f>
        <v>1</v>
      </c>
      <c r="T60" s="65">
        <f>IF(OR($B60=17,T$2="нет"),"#",IF(CHOOSE($B60,T$35,T$36,T$37,T$38,T$39,T$40,T$41,T$42,T$43,T$44,T$45,T$46,T$47,T$48,T$49,T$50,"#")='Часть 1'!U14,1,0))</f>
        <v>1</v>
      </c>
      <c r="U60" s="65">
        <f>IF(OR($B60=17,U$2="нет"),"#",IF(CE60=1,1,IF(CHOOSE($B60,U$35,U$36,U$37,U$38,U$39,U$40,U$41,U$42,U$43,U$44,U$45,U$46,U$47,U$48,U$49,U$50,"#")='Часть 1'!V14,1,0)*IF(U$33=2,W60,1)))</f>
        <v>0</v>
      </c>
      <c r="W60" s="65">
        <f>IF(OR($B60=17,W$2="нет"),"#",IF(CHOOSE($B60,W$35,W$36,W$37,W$38,W$39,W$40,W$41,W$42,W$43,W$44,W$45,W$46,W$47,W$48,W$49,W$50,"#")='Часть 1'!X14,1,0))</f>
        <v>1</v>
      </c>
      <c r="X60" s="65">
        <f>IF(OR($B60=17,X$2="нет"),"#",IF(CH60=1,1,IF(CHOOSE($B60,X$35,X$36,X$37,X$38,X$39,X$40,X$41,X$42,X$43,X$44,X$45,X$46,X$47,X$48,X$49,X$50,"#")='Часть 1'!Y14,1,0)*IF(X$33=2,Z60,1)))</f>
        <v>0</v>
      </c>
      <c r="Z60" s="65">
        <f>IF(OR($B60=17,Z$2="нет"),"#",IF(CHOOSE($B60,Z$35,Z$36,Z$37,Z$38,Z$39,Z$40,Z$41,Z$42,Z$43,Z$44,Z$45,Z$46,Z$47,Z$48,Z$49,Z$50,"#")='Часть 1'!AA14,1,0))</f>
        <v>1</v>
      </c>
      <c r="AA60" s="65" t="str">
        <f>IF(OR($B60=17,AA$2="нет"),"#",IF(CK60=1,1,IF(CHOOSE($B60,AA$35,AA$36,AA$37,AA$38,AA$39,AA$40,AA$41,AA$42,AA$43,AA$44,AA$45,AA$46,AA$47,AA$48,AA$49,AA$50,"#")='Часть 1'!AB14,1,0)*IF(AA$33=2,AC60,1)))</f>
        <v>#</v>
      </c>
      <c r="AC60" s="65">
        <f>IF(OR($B60=17,AC$2="нет"),"#",IF(CHOOSE($B60,AC$35,AC$36,AC$37,AC$38,AC$39,AC$40,AC$41,AC$42,AC$43,AC$44,AC$45,AC$46,AC$47,AC$48,AC$49,AC$50,"#")='Часть 1'!AD14,1,0))</f>
        <v>1</v>
      </c>
      <c r="AD60" s="65" t="str">
        <f>IF(OR($B60=17,AD$2="нет"),"#",IF(CN60=1,1,IF(CHOOSE($B60,AD$35,AD$36,AD$37,AD$38,AD$39,AD$40,AD$41,AD$42,AD$43,AD$44,AD$45,AD$46,AD$47,AD$48,AD$49,AD$50,"#")='Часть 1'!AE14,1,0)*IF(AD$33=2,AF60,1)))</f>
        <v>#</v>
      </c>
      <c r="AF60" s="65">
        <f>IF(OR($B60=17,AF$2="нет"),"#",IF(CHOOSE($B60,AF$35,AF$36,AF$37,AF$38,AF$39,AF$40,AF$41,AF$42,AF$43,AF$44,AF$45,AF$46,AF$47,AF$48,AF$49,AF$50,"#")='Часть 1'!AG14,1,0))</f>
        <v>1</v>
      </c>
      <c r="AG60" s="65" t="str">
        <f>IF(OR($B60=17,AG$2="нет"),"#",IF(CQ60=1,1,IF(CHOOSE($B60,AG$35,AG$36,AG$37,AG$38,AG$39,AG$40,AG$41,AG$42,AG$43,AG$44,AG$45,AG$46,AG$47,AG$48,AG$49,AG$50,"#")='Часть 1'!AH14,1,0)*IF(AG$33=2,AI60,1)))</f>
        <v>#</v>
      </c>
      <c r="AI60" s="65">
        <f>IF(OR($B60=17,AI$2="нет"),"#",IF(CHOOSE($B60,AI$35,AI$36,AI$37,AI$38,AI$39,AI$40,AI$41,AI$42,AI$43,AI$44,AI$45,AI$46,AI$47,AI$48,AI$49,AI$50,"#")='Часть 1'!AJ14,1,0))</f>
        <v>1</v>
      </c>
      <c r="AJ60" s="65" t="str">
        <f>IF(OR($B60=17,AJ$2="нет"),"#",IF(CT60=1,1,IF(CHOOSE($B60,AJ$35,AJ$36,AJ$37,AJ$38,AJ$39,AJ$40,AJ$41,AJ$42,AJ$43,AJ$44,AJ$45,AJ$46,AJ$47,AJ$48,AJ$49,AJ$50,"#")='Часть 1'!AK14,1,0)*IF(AJ$33=2,AL60,1)))</f>
        <v>#</v>
      </c>
      <c r="AL60" s="65">
        <f>IF(OR($B60=17,AL$2="нет"),"#",IF(CHOOSE($B60,AL$35,AL$36,AL$37,AL$38,AL$39,AL$40,AL$41,AL$42,AL$43,AL$44,AL$45,AL$46,AL$47,AL$48,AL$49,AL$50,"#")='Часть 1'!AM14,1,0))</f>
        <v>1</v>
      </c>
      <c r="AM60" s="65" t="str">
        <f>IF(OR($B60=17,AM$2="нет"),"#",IF(CW60=1,1,IF(CHOOSE($B60,AM$35,AM$36,AM$37,AM$38,AM$39,AM$40,AM$41,AM$42,AM$43,AM$44,AM$45,AM$46,AM$47,AM$48,AM$49,AM$50,"#")='Часть 1'!AN14,1,0)*IF(AM$33=2,AO60,1)))</f>
        <v>#</v>
      </c>
      <c r="AO60" s="65">
        <f>IF(OR($B60=17,AO$2="нет"),"#",IF(CHOOSE($B60,AO$35,AO$36,AO$37,AO$38,AO$39,AO$40,AO$41,AO$42,AO$43,AO$44,AO$45,AO$46,AO$47,AO$48,AO$49,AO$50,"#")='Часть 1'!AP14,1,0))</f>
        <v>1</v>
      </c>
      <c r="AP60" s="65" t="str">
        <f>IF(OR($B60=17,AP$2="нет"),"#",IF(CZ60=1,1,IF(CHOOSE($B60,AP$35,AP$36,AP$37,AP$38,AP$39,AP$40,AP$41,AP$42,AP$43,AP$44,AP$45,AP$46,AP$47,AP$48,AP$49,AP$50,"#")='Часть 1'!AQ14,1,0)*IF(AP$33=2,AR60,1)))</f>
        <v>#</v>
      </c>
      <c r="AR60" s="65">
        <f>IF(OR($B60=17,AR$2="нет"),"#",IF(CHOOSE($B60,AR$35,AR$36,AR$37,AR$38,AR$39,AR$40,AR$41,AR$42,AR$43,AR$44,AR$45,AR$46,AR$47,AR$48,AR$49,AR$50,"#")='Часть 1'!AS14,1,0))</f>
        <v>1</v>
      </c>
      <c r="AS60" s="65" t="str">
        <f>IF(OR($B60=17,AS$2="нет"),"#",IF(DC60=1,1,IF(CHOOSE($B60,AS$35,AS$36,AS$37,AS$38,AS$39,AS$40,AS$41,AS$42,AS$43,AS$44,AS$45,AS$46,AS$47,AS$48,AS$49,AS$50,"#")='Часть 1'!AT14,1,0)*IF(AS$33=2,AU60,1)))</f>
        <v>#</v>
      </c>
      <c r="AU60" s="65">
        <f>IF(OR($B60=17,AU$2="нет"),"#",IF(CHOOSE($B60,AU$35,AU$36,AU$37,AU$38,AU$39,AU$40,AU$41,AU$42,AU$43,AU$44,AU$45,AU$46,AU$47,AU$48,AU$49,AU$50,"#")='Часть 1'!AV14,1,0))</f>
        <v>1</v>
      </c>
      <c r="AV60" s="65" t="str">
        <f>IF(OR($B60=17,AV$2="нет"),"#",IF(DF60=1,1,IF(CHOOSE($B60,AV$35,AV$36,AV$37,AV$38,AV$39,AV$40,AV$41,AV$42,AV$43,AV$44,AV$45,AV$46,AV$47,AV$48,AV$49,AV$50,"#")='Часть 1'!AW14,1,0)*IF(AV$33=2,AX60,1)))</f>
        <v>#</v>
      </c>
      <c r="AX60" s="65">
        <f>IF(OR($B60=17,AX$2="нет"),"#",IF(CHOOSE($B60,AX$35,AX$36,AX$37,AX$38,AX$39,AX$40,AX$41,AX$42,AX$43,AX$44,AX$45,AX$46,AX$47,AX$48,AX$49,AX$50,"#")='Часть 1'!AY14,1,0))</f>
        <v>1</v>
      </c>
      <c r="AY60" s="65" t="str">
        <f>IF(OR($B60=17,AY$2="нет"),"#",IF(DI60=1,1,IF(CHOOSE($B60,AY$35,AY$36,AY$37,AY$38,AY$39,AY$40,AY$41,AY$42,AY$43,AY$44,AY$45,AY$46,AY$47,AY$48,AY$49,AY$50,"#")='Часть 1'!AZ14,1,0)*IF(AY$33=2,BA60,1)))</f>
        <v>#</v>
      </c>
      <c r="BA60" s="65">
        <f>IF(OR($B60=17,BA$2="нет"),"#",IF(CHOOSE($B60,BA$35,BA$36,BA$37,BA$38,BA$39,BA$40,BA$41,BA$42,BA$43,BA$44,BA$45,BA$46,BA$47,BA$48,BA$49,BA$50,"#")='Часть 1'!BB14,1,0))</f>
        <v>1</v>
      </c>
      <c r="BB60" s="65" t="str">
        <f>IF(OR($B60=17,BB$2="нет"),"#",IF(DL60=1,1,IF(CHOOSE($B60,BB$35,BB$36,BB$37,BB$38,BB$39,BB$40,BB$41,BB$42,BB$43,BB$44,BB$45,BB$46,BB$47,BB$48,BB$49,BB$50,"#")='Часть 1'!BC14,1,0)*IF(BB$33=2,BD60,1)))</f>
        <v>#</v>
      </c>
      <c r="BD60" s="65">
        <f>IF(OR($B60=17,BD$2="нет"),"#",IF(CHOOSE($B60,BD$35,BD$36,BD$37,BD$38,BD$39,BD$40,BD$41,BD$42,BD$43,BD$44,BD$45,BD$46,BD$47,BD$48,BD$49,BD$50,"#")='Часть 1'!BE14,1,0))</f>
        <v>1</v>
      </c>
      <c r="BE60" s="65" t="str">
        <f>IF(OR($B60=17,BE$2="нет"),"#",IF(DO60=1,1,IF(CHOOSE($B60,BE$35,BE$36,BE$37,BE$38,BE$39,BE$40,BE$41,BE$42,BE$43,BE$44,BE$45,BE$46,BE$47,BE$48,BE$49,BE$50,"#")='Часть 1'!BF14,1,0)*IF(BE$33=2,BG60,1)))</f>
        <v>#</v>
      </c>
      <c r="BG60" s="65">
        <f>IF(OR($B60=17,BG$2="нет"),"#",IF(CHOOSE($B60,BG$35,BG$36,BG$37,BG$38,BG$39,BG$40,BG$41,BG$42,BG$43,BG$44,BG$45,BG$46,BG$47,BG$48,BG$49,BG$50,"#")='Часть 1'!BH14,1,0))</f>
        <v>1</v>
      </c>
      <c r="BH60" s="65" t="str">
        <f>IF(OR($B60=17,BH$2="нет"),"#",IF(DR60=1,1,IF(CHOOSE($B60,BH$35,BH$36,BH$37,BH$38,BH$39,BH$40,BH$41,BH$42,BH$43,BH$44,BH$45,BH$46,BH$47,BH$48,BH$49,BH$50,"#")='Часть 1'!BI14,1,0)*IF(BH$33=2,BJ60,1)))</f>
        <v>#</v>
      </c>
      <c r="BJ60" s="65">
        <f>IF(OR($B60=17,BJ$2="нет"),"#",IF(CHOOSE($B60,BJ$35,BJ$36,BJ$37,BJ$38,BJ$39,BJ$40,BJ$41,BJ$42,BJ$43,BJ$44,BJ$45,BJ$46,BJ$47,BJ$48,BJ$49,BJ$50,"#")='Часть 1'!BK14,1,0))</f>
        <v>1</v>
      </c>
      <c r="BM60" s="65">
        <f>IF(OR($B60=17,BM$2="нет"),"#",IF(AND('Часть 1'!D14&lt;&gt;"#",CHOOSE($B60,BM$35,BM$36,BM$37,BM$38,BM$39,BM$40,BM$41,BM$42,BM$43,BM$44,BM$45,BM$46,BM$47,BM$48,BM$49,BM$50,"#")='Часть 1'!D14),1,0)*IF(BM$33=2,BO60,1))</f>
        <v>0</v>
      </c>
      <c r="BO60" s="65">
        <f>IF(OR($B60=17,BO$2="нет"),"#",IF(CHOOSE($B60,BO$35,BO$36,BO$37,BO$38,BO$39,BO$40,BO$41,BO$42,BO$43,BO$44,BO$45,BO$46,BO$47,BO$48,BO$49,BO$50,"#")='Часть 1'!F14,1,0))</f>
        <v>1</v>
      </c>
      <c r="BP60" s="65">
        <f>IF(OR($B60=17,BP$2="нет"),"#",IF(AND('Часть 1'!G14&lt;&gt;"#",CHOOSE($B60,BP$35,BP$36,BP$37,BP$38,BP$39,BP$40,BP$41,BP$42,BP$43,BP$44,BP$45,BP$46,BP$47,BP$48,BP$49,BP$50,"#")='Часть 1'!G14),1,0)*IF(BP$33=2,BR60,1))</f>
        <v>0</v>
      </c>
      <c r="BR60" s="65">
        <f>IF(OR($B60=17,BR$2="нет"),"#",IF(CHOOSE($B60,BR$35,BR$36,BR$37,BR$38,BR$39,BR$40,BR$41,BR$42,BR$43,BR$44,BR$45,BR$46,BR$47,BR$48,BR$49,BR$50,"#")='Часть 1'!I14,1,0))</f>
        <v>1</v>
      </c>
      <c r="BS60" s="65">
        <f>IF(OR($B60=17,BS$2="нет"),"#",IF(AND('Часть 1'!J14&lt;&gt;"#",CHOOSE($B60,BS$35,BS$36,BS$37,BS$38,BS$39,BS$40,BS$41,BS$42,BS$43,BS$44,BS$45,BS$46,BS$47,BS$48,BS$49,BS$50,"#")='Часть 1'!J14),1,0)*IF(BS$33=2,BU60,1))</f>
        <v>0</v>
      </c>
      <c r="BU60" s="65">
        <f>IF(OR($B60=17,BU$2="нет"),"#",IF(CHOOSE($B60,BU$35,BU$36,BU$37,BU$38,BU$39,BU$40,BU$41,BU$42,BU$43,BU$44,BU$45,BU$46,BU$47,BU$48,BU$49,BU$50,"#")='Часть 1'!L14,1,0))</f>
        <v>1</v>
      </c>
      <c r="BV60" s="65">
        <f>IF(OR($B60=17,BV$2="нет"),"#",IF(AND('Часть 1'!M14&lt;&gt;"#",CHOOSE($B60,BV$35,BV$36,BV$37,BV$38,BV$39,BV$40,BV$41,BV$42,BV$43,BV$44,BV$45,BV$46,BV$47,BV$48,BV$49,BV$50,"#")='Часть 1'!M14),1,0)*IF(BV$33=2,BX60,1))</f>
        <v>0</v>
      </c>
      <c r="BX60" s="65">
        <f>IF(OR($B60=17,BX$2="нет"),"#",IF(CHOOSE($B60,BX$35,BX$36,BX$37,BX$38,BX$39,BX$40,BX$41,BX$42,BX$43,BX$44,BX$45,BX$46,BX$47,BX$48,BX$49,BX$50,"#")='Часть 1'!O14,1,0))</f>
        <v>1</v>
      </c>
      <c r="BY60" s="65">
        <f>IF(OR($B60=17,BY$2="нет"),"#",IF(AND('Часть 1'!P14&lt;&gt;"#",CHOOSE($B60,BY$35,BY$36,BY$37,BY$38,BY$39,BY$40,BY$41,BY$42,BY$43,BY$44,BY$45,BY$46,BY$47,BY$48,BY$49,BY$50,"#")='Часть 1'!P14),1,0)*IF(BY$33=2,CA60,1))</f>
        <v>0</v>
      </c>
      <c r="CA60" s="65">
        <f>IF(OR($B60=17,CA$2="нет"),"#",IF(CHOOSE($B60,CA$35,CA$36,CA$37,CA$38,CA$39,CA$40,CA$41,CA$42,CA$43,CA$44,CA$45,CA$46,CA$47,CA$48,CA$49,CA$50,"#")='Часть 1'!R14,1,0))</f>
        <v>1</v>
      </c>
      <c r="CB60" s="65">
        <f>IF(OR($B60=17,CB$2="нет"),"#",IF(AND('Часть 1'!S14&lt;&gt;"#",CHOOSE($B60,CB$35,CB$36,CB$37,CB$38,CB$39,CB$40,CB$41,CB$42,CB$43,CB$44,CB$45,CB$46,CB$47,CB$48,CB$49,CB$50,"#")='Часть 1'!S14),1,0)*IF(CB$33=2,CD60,1))</f>
        <v>0</v>
      </c>
      <c r="CD60" s="65">
        <f>IF(OR($B60=17,CD$2="нет"),"#",IF(CHOOSE($B60,CD$35,CD$36,CD$37,CD$38,CD$39,CD$40,CD$41,CD$42,CD$43,CD$44,CD$45,CD$46,CD$47,CD$48,CD$49,CD$50,"#")='Часть 1'!U14,1,0))</f>
        <v>1</v>
      </c>
      <c r="CE60" s="65">
        <f>IF(OR($B60=17,CE$2="нет"),"#",IF(AND('Часть 1'!V14&lt;&gt;"#",CHOOSE($B60,CE$35,CE$36,CE$37,CE$38,CE$39,CE$40,CE$41,CE$42,CE$43,CE$44,CE$45,CE$46,CE$47,CE$48,CE$49,CE$50,"#")='Часть 1'!V14),1,0)*IF(CE$33=2,CG60,1))</f>
        <v>0</v>
      </c>
      <c r="CG60" s="65">
        <f>IF(OR($B60=17,CG$2="нет"),"#",IF(CHOOSE($B60,CG$35,CG$36,CG$37,CG$38,CG$39,CG$40,CG$41,CG$42,CG$43,CG$44,CG$45,CG$46,CG$47,CG$48,CG$49,CG$50,"#")='Часть 1'!X14,1,0))</f>
        <v>1</v>
      </c>
      <c r="CH60" s="65">
        <f>IF(OR($B60=17,CH$2="нет"),"#",IF(AND('Часть 1'!Y14&lt;&gt;"#",CHOOSE($B60,CH$35,CH$36,CH$37,CH$38,CH$39,CH$40,CH$41,CH$42,CH$43,CH$44,CH$45,CH$46,CH$47,CH$48,CH$49,CH$50,"#")='Часть 1'!Y14),1,0)*IF(CH$33=2,CJ60,1))</f>
        <v>0</v>
      </c>
      <c r="CJ60" s="65">
        <f>IF(OR($B60=17,CJ$2="нет"),"#",IF(CHOOSE($B60,CJ$35,CJ$36,CJ$37,CJ$38,CJ$39,CJ$40,CJ$41,CJ$42,CJ$43,CJ$44,CJ$45,CJ$46,CJ$47,CJ$48,CJ$49,CJ$50,"#")='Часть 1'!AA14,1,0))</f>
        <v>1</v>
      </c>
      <c r="CK60" s="65" t="str">
        <f>IF(OR($B60=17,CK$2="нет"),"#",IF(AND('Часть 1'!AB14&lt;&gt;"#",CHOOSE($B60,CK$35,CK$36,CK$37,CK$38,CK$39,CK$40,CK$41,CK$42,CK$43,CK$44,CK$45,CK$46,CK$47,CK$48,CK$49,CK$50,"#")='Часть 1'!AB14),1,0)*IF(CK$33=2,CM60,1))</f>
        <v>#</v>
      </c>
      <c r="CM60" s="65">
        <f>IF(OR($B60=17,CM$2="нет"),"#",IF(CHOOSE($B60,CM$35,CM$36,CM$37,CM$38,CM$39,CM$40,CM$41,CM$42,CM$43,CM$44,CM$45,CM$46,CM$47,CM$48,CM$49,CM$50,"#")='Часть 1'!AD14,1,0))</f>
        <v>1</v>
      </c>
      <c r="CN60" s="65" t="str">
        <f>IF(OR($B60=17,CN$2="нет"),"#",IF(AND('Часть 1'!AE14&lt;&gt;"#",CHOOSE($B60,CN$35,CN$36,CN$37,CN$38,CN$39,CN$40,CN$41,CN$42,CN$43,CN$44,CN$45,CN$46,CN$47,CN$48,CN$49,CN$50,"#")='Часть 1'!AE14),1,0)*IF(CN$33=2,CP60,1))</f>
        <v>#</v>
      </c>
      <c r="CP60" s="65">
        <f>IF(OR($B60=17,CP$2="нет"),"#",IF(CHOOSE($B60,CP$35,CP$36,CP$37,CP$38,CP$39,CP$40,CP$41,CP$42,CP$43,CP$44,CP$45,CP$46,CP$47,CP$48,CP$49,CP$50,"#")='Часть 1'!AG14,1,0))</f>
        <v>1</v>
      </c>
      <c r="CQ60" s="65" t="str">
        <f>IF(OR($B60=17,CQ$2="нет"),"#",IF(AND('Часть 1'!AH14&lt;&gt;"#",CHOOSE($B60,CQ$35,CQ$36,CQ$37,CQ$38,CQ$39,CQ$40,CQ$41,CQ$42,CQ$43,CQ$44,CQ$45,CQ$46,CQ$47,CQ$48,CQ$49,CQ$50,"#")='Часть 1'!AH14),1,0)*IF(CQ$33=2,CS60,1))</f>
        <v>#</v>
      </c>
      <c r="CS60" s="65">
        <f>IF(OR($B60=17,CS$2="нет"),"#",IF(CHOOSE($B60,CS$35,CS$36,CS$37,CS$38,CS$39,CS$40,CS$41,CS$42,CS$43,CS$44,CS$45,CS$46,CS$47,CS$48,CS$49,CS$50,"#")='Часть 1'!AJ14,1,0))</f>
        <v>1</v>
      </c>
      <c r="CT60" s="65" t="str">
        <f>IF(OR($B60=17,CT$2="нет"),"#",IF(AND('Часть 1'!AK14&lt;&gt;"#",CHOOSE($B60,CT$35,CT$36,CT$37,CT$38,CT$39,CT$40,CT$41,CT$42,CT$43,CT$44,CT$45,CT$46,CT$47,CT$48,CT$49,CT$50,"#")='Часть 1'!AK14),1,0)*IF(CT$33=2,CV60,1))</f>
        <v>#</v>
      </c>
      <c r="CV60" s="65">
        <f>IF(OR($B60=17,CV$2="нет"),"#",IF(CHOOSE($B60,CV$35,CV$36,CV$37,CV$38,CV$39,CV$40,CV$41,CV$42,CV$43,CV$44,CV$45,CV$46,CV$47,CV$48,CV$49,CV$50,"#")='Часть 1'!AM14,1,0))</f>
        <v>1</v>
      </c>
      <c r="CW60" s="65" t="str">
        <f>IF(OR($B60=17,CW$2="нет"),"#",IF(AND('Часть 1'!AN14&lt;&gt;"#",CHOOSE($B60,CW$35,CW$36,CW$37,CW$38,CW$39,CW$40,CW$41,CW$42,CW$43,CW$44,CW$45,CW$46,CW$47,CW$48,CW$49,CW$50,"#")='Часть 1'!AN14),1,0)*IF(CW$33=2,CY60,1))</f>
        <v>#</v>
      </c>
      <c r="CY60" s="65">
        <f>IF(OR($B60=17,CY$2="нет"),"#",IF(CHOOSE($B60,CY$35,CY$36,CY$37,CY$38,CY$39,CY$40,CY$41,CY$42,CY$43,CY$44,CY$45,CY$46,CY$47,CY$48,CY$49,CY$50,"#")='Часть 1'!AP14,1,0))</f>
        <v>1</v>
      </c>
      <c r="CZ60" s="65" t="str">
        <f>IF(OR($B60=17,CZ$2="нет"),"#",IF(AND('Часть 1'!AQ14&lt;&gt;"#",CHOOSE($B60,CZ$35,CZ$36,CZ$37,CZ$38,CZ$39,CZ$40,CZ$41,CZ$42,CZ$43,CZ$44,CZ$45,CZ$46,CZ$47,CZ$48,CZ$49,CZ$50,"#")='Часть 1'!AQ14),1,0)*IF(CZ$33=2,DB60,1))</f>
        <v>#</v>
      </c>
      <c r="DB60" s="65">
        <f>IF(OR($B60=17,DB$2="нет"),"#",IF(CHOOSE($B60,DB$35,DB$36,DB$37,DB$38,DB$39,DB$40,DB$41,DB$42,DB$43,DB$44,DB$45,DB$46,DB$47,DB$48,DB$49,DB$50,"#")='Часть 1'!AS14,1,0))</f>
        <v>1</v>
      </c>
      <c r="DC60" s="65" t="str">
        <f>IF(OR($B60=17,DC$2="нет"),"#",IF(AND('Часть 1'!AT14&lt;&gt;"#",CHOOSE($B60,DC$35,DC$36,DC$37,DC$38,DC$39,DC$40,DC$41,DC$42,DC$43,DC$44,DC$45,DC$46,DC$47,DC$48,DC$49,DC$50,"#")='Часть 1'!AT14),1,0)*IF(DC$33=2,DE60,1))</f>
        <v>#</v>
      </c>
      <c r="DE60" s="65">
        <f>IF(OR($B60=17,DE$2="нет"),"#",IF(CHOOSE($B60,DE$35,DE$36,DE$37,DE$38,DE$39,DE$40,DE$41,DE$42,DE$43,DE$44,DE$45,DE$46,DE$47,DE$48,DE$49,DE$50,"#")='Часть 1'!AV14,1,0))</f>
        <v>1</v>
      </c>
      <c r="DF60" s="65" t="str">
        <f>IF(OR($B60=17,DF$2="нет"),"#",IF(AND('Часть 1'!AW14&lt;&gt;"#",CHOOSE($B60,DF$35,DF$36,DF$37,DF$38,DF$39,DF$40,DF$41,DF$42,DF$43,DF$44,DF$45,DF$46,DF$47,DF$48,DF$49,DF$50,"#")='Часть 1'!AW14),1,0)*IF(DF$33=2,DH60,1))</f>
        <v>#</v>
      </c>
      <c r="DH60" s="65">
        <f>IF(OR($B60=17,DH$2="нет"),"#",IF(CHOOSE($B60,DH$35,DH$36,DH$37,DH$38,DH$39,DH$40,DH$41,DH$42,DH$43,DH$44,DH$45,DH$46,DH$47,DH$48,DH$49,DH$50,"#")='Часть 1'!AY14,1,0))</f>
        <v>1</v>
      </c>
      <c r="DI60" s="65" t="str">
        <f>IF(OR($B60=17,DI$2="нет"),"#",IF(AND('Часть 1'!AZ14&lt;&gt;"#",CHOOSE($B60,DI$35,DI$36,DI$37,DI$38,DI$39,DI$40,DI$41,DI$42,DI$43,DI$44,DI$45,DI$46,DI$47,DI$48,DI$49,DI$50,"#")='Часть 1'!AZ14),1,0)*IF(DI$33=2,DK60,1))</f>
        <v>#</v>
      </c>
      <c r="DK60" s="65">
        <f>IF(OR($B60=17,DK$2="нет"),"#",IF(CHOOSE($B60,DK$35,DK$36,DK$37,DK$38,DK$39,DK$40,DK$41,DK$42,DK$43,DK$44,DK$45,DK$46,DK$47,DK$48,DK$49,DK$50,"#")='Часть 1'!BB14,1,0))</f>
        <v>1</v>
      </c>
      <c r="DL60" s="65" t="str">
        <f>IF(OR($B60=17,DL$2="нет"),"#",IF(AND('Часть 1'!BC14&lt;&gt;"#",CHOOSE($B60,DL$35,DL$36,DL$37,DL$38,DL$39,DL$40,DL$41,DL$42,DL$43,DL$44,DL$45,DL$46,DL$47,DL$48,DL$49,DL$50,"#")='Часть 1'!BC14),1,0)*IF(DL$33=2,DN60,1))</f>
        <v>#</v>
      </c>
      <c r="DN60" s="65">
        <f>IF(OR($B60=17,DN$2="нет"),"#",IF(CHOOSE($B60,DN$35,DN$36,DN$37,DN$38,DN$39,DN$40,DN$41,DN$42,DN$43,DN$44,DN$45,DN$46,DN$47,DN$48,DN$49,DN$50,"#")='Часть 1'!BE14,1,0))</f>
        <v>1</v>
      </c>
      <c r="DO60" s="65" t="str">
        <f>IF(OR($B60=17,DO$2="нет"),"#",IF(AND('Часть 1'!BF14&lt;&gt;"#",CHOOSE($B60,DO$35,DO$36,DO$37,DO$38,DO$39,DO$40,DO$41,DO$42,DO$43,DO$44,DO$45,DO$46,DO$47,DO$48,DO$49,DO$50,"#")='Часть 1'!BF14),1,0)*IF(DO$33=2,DQ60,1))</f>
        <v>#</v>
      </c>
      <c r="DQ60" s="65">
        <f>IF(OR($B60=17,DQ$2="нет"),"#",IF(CHOOSE($B60,DQ$35,DQ$36,DQ$37,DQ$38,DQ$39,DQ$40,DQ$41,DQ$42,DQ$43,DQ$44,DQ$45,DQ$46,DQ$47,DQ$48,DQ$49,DQ$50,"#")='Часть 1'!BH14,1,0))</f>
        <v>1</v>
      </c>
      <c r="DR60" s="65" t="str">
        <f>IF(OR($B60=17,DR$2="нет"),"#",IF(AND('Часть 1'!BI14&lt;&gt;"#",CHOOSE($B60,DR$35,DR$36,DR$37,DR$38,DR$39,DR$40,DR$41,DR$42,DR$43,DR$44,DR$45,DR$46,DR$47,DR$48,DR$49,DR$50,"#")='Часть 1'!BI14),1,0)*IF(DR$33=2,DT60,1))</f>
        <v>#</v>
      </c>
      <c r="DT60" s="65">
        <f>IF(OR($B60=17,DT$2="нет"),"#",IF(CHOOSE($B60,DT$35,DT$36,DT$37,DT$38,DT$39,DT$40,DT$41,DT$42,DT$43,DT$44,DT$45,DT$46,DT$47,DT$48,DT$49,DT$50,"#")='Часть 1'!BK14,1,0))</f>
        <v>1</v>
      </c>
    </row>
    <row r="61" spans="1:124" x14ac:dyDescent="0.2">
      <c r="A61" s="63">
        <v>9</v>
      </c>
      <c r="B61" s="63">
        <f>IF(AND(Список!H14&gt;0,Список!K14=1),CHOOSE(Список!M14,1,2,3,4,5,6,7,8,9,10,11,12,13,14,15,16),17)</f>
        <v>2</v>
      </c>
      <c r="C61" s="65">
        <f>IF(OR($B61=17,C$2="нет"),"#",IF(BM61=1,1,IF(CHOOSE($B61,C$35,C$36,C$37,C$38,C$39,C$40,C$41,C$42,C$43,C$44,C$45,C$46,C$47,C$48,C$49,C$50,"#")='Часть 1'!D15,1,0)*IF(C$33=2,E61,1)))</f>
        <v>0</v>
      </c>
      <c r="E61" s="65">
        <f>IF(OR($B61=17,E$2="нет"),"#",IF(CHOOSE($B61,E$35,E$36,E$37,E$38,E$39,E$40,E$41,E$42,E$43,E$44,E$45,E$46,E$47,E$48,E$49,E$50,"#")='Часть 1'!F15,1,0))</f>
        <v>1</v>
      </c>
      <c r="F61" s="65">
        <f>IF(OR($B61=17,F$2="нет"),"#",IF(BP61=1,1,IF(CHOOSE($B61,F$35,F$36,F$37,F$38,F$39,F$40,F$41,F$42,F$43,F$44,F$45,F$46,F$47,F$48,F$49,F$50,"#")='Часть 1'!G15,1,0)*IF(F$33=2,H61,1)))</f>
        <v>0</v>
      </c>
      <c r="H61" s="65">
        <f>IF(OR($B61=17,H$2="нет"),"#",IF(CHOOSE($B61,H$35,H$36,H$37,H$38,H$39,H$40,H$41,H$42,H$43,H$44,H$45,H$46,H$47,H$48,H$49,H$50,"#")='Часть 1'!I15,1,0))</f>
        <v>1</v>
      </c>
      <c r="I61" s="65">
        <f>IF(OR($B61=17,I$2="нет"),"#",IF(BS61=1,1,IF(CHOOSE($B61,I$35,I$36,I$37,I$38,I$39,I$40,I$41,I$42,I$43,I$44,I$45,I$46,I$47,I$48,I$49,I$50,"#")='Часть 1'!J15,1,0)*IF(I$33=2,K61,1)))</f>
        <v>1</v>
      </c>
      <c r="K61" s="65">
        <f>IF(OR($B61=17,K$2="нет"),"#",IF(CHOOSE($B61,K$35,K$36,K$37,K$38,K$39,K$40,K$41,K$42,K$43,K$44,K$45,K$46,K$47,K$48,K$49,K$50,"#")='Часть 1'!L15,1,0))</f>
        <v>1</v>
      </c>
      <c r="L61" s="65">
        <f>IF(OR($B61=17,L$2="нет"),"#",IF(BV61=1,1,IF(CHOOSE($B61,L$35,L$36,L$37,L$38,L$39,L$40,L$41,L$42,L$43,L$44,L$45,L$46,L$47,L$48,L$49,L$50,"#")='Часть 1'!M15,1,0)*IF(L$33=2,N61,1)))</f>
        <v>1</v>
      </c>
      <c r="N61" s="65">
        <f>IF(OR($B61=17,N$2="нет"),"#",IF(CHOOSE($B61,N$35,N$36,N$37,N$38,N$39,N$40,N$41,N$42,N$43,N$44,N$45,N$46,N$47,N$48,N$49,N$50,"#")='Часть 1'!O15,1,0))</f>
        <v>1</v>
      </c>
      <c r="O61" s="65">
        <f>IF(OR($B61=17,O$2="нет"),"#",IF(BY61=1,1,IF(CHOOSE($B61,O$35,O$36,O$37,O$38,O$39,O$40,O$41,O$42,O$43,O$44,O$45,O$46,O$47,O$48,O$49,O$50,"#")='Часть 1'!P15,1,0)*IF(O$33=2,Q61,1)))</f>
        <v>0</v>
      </c>
      <c r="Q61" s="65">
        <f>IF(OR($B61=17,Q$2="нет"),"#",IF(CHOOSE($B61,Q$35,Q$36,Q$37,Q$38,Q$39,Q$40,Q$41,Q$42,Q$43,Q$44,Q$45,Q$46,Q$47,Q$48,Q$49,Q$50,"#")='Часть 1'!R15,1,0))</f>
        <v>1</v>
      </c>
      <c r="R61" s="65">
        <f>IF(OR($B61=17,R$2="нет"),"#",IF(CB61=1,1,IF(CHOOSE($B61,R$35,R$36,R$37,R$38,R$39,R$40,R$41,R$42,R$43,R$44,R$45,R$46,R$47,R$48,R$49,R$50,"#")='Часть 1'!S15,1,0)*IF(R$33=2,T61,1)))</f>
        <v>1</v>
      </c>
      <c r="T61" s="65">
        <f>IF(OR($B61=17,T$2="нет"),"#",IF(CHOOSE($B61,T$35,T$36,T$37,T$38,T$39,T$40,T$41,T$42,T$43,T$44,T$45,T$46,T$47,T$48,T$49,T$50,"#")='Часть 1'!U15,1,0))</f>
        <v>1</v>
      </c>
      <c r="U61" s="65">
        <f>IF(OR($B61=17,U$2="нет"),"#",IF(CE61=1,1,IF(CHOOSE($B61,U$35,U$36,U$37,U$38,U$39,U$40,U$41,U$42,U$43,U$44,U$45,U$46,U$47,U$48,U$49,U$50,"#")='Часть 1'!V15,1,0)*IF(U$33=2,W61,1)))</f>
        <v>1</v>
      </c>
      <c r="W61" s="65">
        <f>IF(OR($B61=17,W$2="нет"),"#",IF(CHOOSE($B61,W$35,W$36,W$37,W$38,W$39,W$40,W$41,W$42,W$43,W$44,W$45,W$46,W$47,W$48,W$49,W$50,"#")='Часть 1'!X15,1,0))</f>
        <v>1</v>
      </c>
      <c r="X61" s="65">
        <f>IF(OR($B61=17,X$2="нет"),"#",IF(CH61=1,1,IF(CHOOSE($B61,X$35,X$36,X$37,X$38,X$39,X$40,X$41,X$42,X$43,X$44,X$45,X$46,X$47,X$48,X$49,X$50,"#")='Часть 1'!Y15,1,0)*IF(X$33=2,Z61,1)))</f>
        <v>0</v>
      </c>
      <c r="Z61" s="65">
        <f>IF(OR($B61=17,Z$2="нет"),"#",IF(CHOOSE($B61,Z$35,Z$36,Z$37,Z$38,Z$39,Z$40,Z$41,Z$42,Z$43,Z$44,Z$45,Z$46,Z$47,Z$48,Z$49,Z$50,"#")='Часть 1'!AA15,1,0))</f>
        <v>1</v>
      </c>
      <c r="AA61" s="65" t="str">
        <f>IF(OR($B61=17,AA$2="нет"),"#",IF(CK61=1,1,IF(CHOOSE($B61,AA$35,AA$36,AA$37,AA$38,AA$39,AA$40,AA$41,AA$42,AA$43,AA$44,AA$45,AA$46,AA$47,AA$48,AA$49,AA$50,"#")='Часть 1'!AB15,1,0)*IF(AA$33=2,AC61,1)))</f>
        <v>#</v>
      </c>
      <c r="AC61" s="65">
        <f>IF(OR($B61=17,AC$2="нет"),"#",IF(CHOOSE($B61,AC$35,AC$36,AC$37,AC$38,AC$39,AC$40,AC$41,AC$42,AC$43,AC$44,AC$45,AC$46,AC$47,AC$48,AC$49,AC$50,"#")='Часть 1'!AD15,1,0))</f>
        <v>1</v>
      </c>
      <c r="AD61" s="65" t="str">
        <f>IF(OR($B61=17,AD$2="нет"),"#",IF(CN61=1,1,IF(CHOOSE($B61,AD$35,AD$36,AD$37,AD$38,AD$39,AD$40,AD$41,AD$42,AD$43,AD$44,AD$45,AD$46,AD$47,AD$48,AD$49,AD$50,"#")='Часть 1'!AE15,1,0)*IF(AD$33=2,AF61,1)))</f>
        <v>#</v>
      </c>
      <c r="AF61" s="65">
        <f>IF(OR($B61=17,AF$2="нет"),"#",IF(CHOOSE($B61,AF$35,AF$36,AF$37,AF$38,AF$39,AF$40,AF$41,AF$42,AF$43,AF$44,AF$45,AF$46,AF$47,AF$48,AF$49,AF$50,"#")='Часть 1'!AG15,1,0))</f>
        <v>1</v>
      </c>
      <c r="AG61" s="65" t="str">
        <f>IF(OR($B61=17,AG$2="нет"),"#",IF(CQ61=1,1,IF(CHOOSE($B61,AG$35,AG$36,AG$37,AG$38,AG$39,AG$40,AG$41,AG$42,AG$43,AG$44,AG$45,AG$46,AG$47,AG$48,AG$49,AG$50,"#")='Часть 1'!AH15,1,0)*IF(AG$33=2,AI61,1)))</f>
        <v>#</v>
      </c>
      <c r="AI61" s="65">
        <f>IF(OR($B61=17,AI$2="нет"),"#",IF(CHOOSE($B61,AI$35,AI$36,AI$37,AI$38,AI$39,AI$40,AI$41,AI$42,AI$43,AI$44,AI$45,AI$46,AI$47,AI$48,AI$49,AI$50,"#")='Часть 1'!AJ15,1,0))</f>
        <v>1</v>
      </c>
      <c r="AJ61" s="65" t="str">
        <f>IF(OR($B61=17,AJ$2="нет"),"#",IF(CT61=1,1,IF(CHOOSE($B61,AJ$35,AJ$36,AJ$37,AJ$38,AJ$39,AJ$40,AJ$41,AJ$42,AJ$43,AJ$44,AJ$45,AJ$46,AJ$47,AJ$48,AJ$49,AJ$50,"#")='Часть 1'!AK15,1,0)*IF(AJ$33=2,AL61,1)))</f>
        <v>#</v>
      </c>
      <c r="AL61" s="65">
        <f>IF(OR($B61=17,AL$2="нет"),"#",IF(CHOOSE($B61,AL$35,AL$36,AL$37,AL$38,AL$39,AL$40,AL$41,AL$42,AL$43,AL$44,AL$45,AL$46,AL$47,AL$48,AL$49,AL$50,"#")='Часть 1'!AM15,1,0))</f>
        <v>1</v>
      </c>
      <c r="AM61" s="65" t="str">
        <f>IF(OR($B61=17,AM$2="нет"),"#",IF(CW61=1,1,IF(CHOOSE($B61,AM$35,AM$36,AM$37,AM$38,AM$39,AM$40,AM$41,AM$42,AM$43,AM$44,AM$45,AM$46,AM$47,AM$48,AM$49,AM$50,"#")='Часть 1'!AN15,1,0)*IF(AM$33=2,AO61,1)))</f>
        <v>#</v>
      </c>
      <c r="AO61" s="65">
        <f>IF(OR($B61=17,AO$2="нет"),"#",IF(CHOOSE($B61,AO$35,AO$36,AO$37,AO$38,AO$39,AO$40,AO$41,AO$42,AO$43,AO$44,AO$45,AO$46,AO$47,AO$48,AO$49,AO$50,"#")='Часть 1'!AP15,1,0))</f>
        <v>1</v>
      </c>
      <c r="AP61" s="65" t="str">
        <f>IF(OR($B61=17,AP$2="нет"),"#",IF(CZ61=1,1,IF(CHOOSE($B61,AP$35,AP$36,AP$37,AP$38,AP$39,AP$40,AP$41,AP$42,AP$43,AP$44,AP$45,AP$46,AP$47,AP$48,AP$49,AP$50,"#")='Часть 1'!AQ15,1,0)*IF(AP$33=2,AR61,1)))</f>
        <v>#</v>
      </c>
      <c r="AR61" s="65">
        <f>IF(OR($B61=17,AR$2="нет"),"#",IF(CHOOSE($B61,AR$35,AR$36,AR$37,AR$38,AR$39,AR$40,AR$41,AR$42,AR$43,AR$44,AR$45,AR$46,AR$47,AR$48,AR$49,AR$50,"#")='Часть 1'!AS15,1,0))</f>
        <v>1</v>
      </c>
      <c r="AS61" s="65" t="str">
        <f>IF(OR($B61=17,AS$2="нет"),"#",IF(DC61=1,1,IF(CHOOSE($B61,AS$35,AS$36,AS$37,AS$38,AS$39,AS$40,AS$41,AS$42,AS$43,AS$44,AS$45,AS$46,AS$47,AS$48,AS$49,AS$50,"#")='Часть 1'!AT15,1,0)*IF(AS$33=2,AU61,1)))</f>
        <v>#</v>
      </c>
      <c r="AU61" s="65">
        <f>IF(OR($B61=17,AU$2="нет"),"#",IF(CHOOSE($B61,AU$35,AU$36,AU$37,AU$38,AU$39,AU$40,AU$41,AU$42,AU$43,AU$44,AU$45,AU$46,AU$47,AU$48,AU$49,AU$50,"#")='Часть 1'!AV15,1,0))</f>
        <v>1</v>
      </c>
      <c r="AV61" s="65" t="str">
        <f>IF(OR($B61=17,AV$2="нет"),"#",IF(DF61=1,1,IF(CHOOSE($B61,AV$35,AV$36,AV$37,AV$38,AV$39,AV$40,AV$41,AV$42,AV$43,AV$44,AV$45,AV$46,AV$47,AV$48,AV$49,AV$50,"#")='Часть 1'!AW15,1,0)*IF(AV$33=2,AX61,1)))</f>
        <v>#</v>
      </c>
      <c r="AX61" s="65">
        <f>IF(OR($B61=17,AX$2="нет"),"#",IF(CHOOSE($B61,AX$35,AX$36,AX$37,AX$38,AX$39,AX$40,AX$41,AX$42,AX$43,AX$44,AX$45,AX$46,AX$47,AX$48,AX$49,AX$50,"#")='Часть 1'!AY15,1,0))</f>
        <v>1</v>
      </c>
      <c r="AY61" s="65" t="str">
        <f>IF(OR($B61=17,AY$2="нет"),"#",IF(DI61=1,1,IF(CHOOSE($B61,AY$35,AY$36,AY$37,AY$38,AY$39,AY$40,AY$41,AY$42,AY$43,AY$44,AY$45,AY$46,AY$47,AY$48,AY$49,AY$50,"#")='Часть 1'!AZ15,1,0)*IF(AY$33=2,BA61,1)))</f>
        <v>#</v>
      </c>
      <c r="BA61" s="65">
        <f>IF(OR($B61=17,BA$2="нет"),"#",IF(CHOOSE($B61,BA$35,BA$36,BA$37,BA$38,BA$39,BA$40,BA$41,BA$42,BA$43,BA$44,BA$45,BA$46,BA$47,BA$48,BA$49,BA$50,"#")='Часть 1'!BB15,1,0))</f>
        <v>1</v>
      </c>
      <c r="BB61" s="65" t="str">
        <f>IF(OR($B61=17,BB$2="нет"),"#",IF(DL61=1,1,IF(CHOOSE($B61,BB$35,BB$36,BB$37,BB$38,BB$39,BB$40,BB$41,BB$42,BB$43,BB$44,BB$45,BB$46,BB$47,BB$48,BB$49,BB$50,"#")='Часть 1'!BC15,1,0)*IF(BB$33=2,BD61,1)))</f>
        <v>#</v>
      </c>
      <c r="BD61" s="65">
        <f>IF(OR($B61=17,BD$2="нет"),"#",IF(CHOOSE($B61,BD$35,BD$36,BD$37,BD$38,BD$39,BD$40,BD$41,BD$42,BD$43,BD$44,BD$45,BD$46,BD$47,BD$48,BD$49,BD$50,"#")='Часть 1'!BE15,1,0))</f>
        <v>1</v>
      </c>
      <c r="BE61" s="65" t="str">
        <f>IF(OR($B61=17,BE$2="нет"),"#",IF(DO61=1,1,IF(CHOOSE($B61,BE$35,BE$36,BE$37,BE$38,BE$39,BE$40,BE$41,BE$42,BE$43,BE$44,BE$45,BE$46,BE$47,BE$48,BE$49,BE$50,"#")='Часть 1'!BF15,1,0)*IF(BE$33=2,BG61,1)))</f>
        <v>#</v>
      </c>
      <c r="BG61" s="65">
        <f>IF(OR($B61=17,BG$2="нет"),"#",IF(CHOOSE($B61,BG$35,BG$36,BG$37,BG$38,BG$39,BG$40,BG$41,BG$42,BG$43,BG$44,BG$45,BG$46,BG$47,BG$48,BG$49,BG$50,"#")='Часть 1'!BH15,1,0))</f>
        <v>1</v>
      </c>
      <c r="BH61" s="65" t="str">
        <f>IF(OR($B61=17,BH$2="нет"),"#",IF(DR61=1,1,IF(CHOOSE($B61,BH$35,BH$36,BH$37,BH$38,BH$39,BH$40,BH$41,BH$42,BH$43,BH$44,BH$45,BH$46,BH$47,BH$48,BH$49,BH$50,"#")='Часть 1'!BI15,1,0)*IF(BH$33=2,BJ61,1)))</f>
        <v>#</v>
      </c>
      <c r="BJ61" s="65">
        <f>IF(OR($B61=17,BJ$2="нет"),"#",IF(CHOOSE($B61,BJ$35,BJ$36,BJ$37,BJ$38,BJ$39,BJ$40,BJ$41,BJ$42,BJ$43,BJ$44,BJ$45,BJ$46,BJ$47,BJ$48,BJ$49,BJ$50,"#")='Часть 1'!BK15,1,0))</f>
        <v>1</v>
      </c>
      <c r="BM61" s="65">
        <f>IF(OR($B61=17,BM$2="нет"),"#",IF(AND('Часть 1'!D15&lt;&gt;"#",CHOOSE($B61,BM$35,BM$36,BM$37,BM$38,BM$39,BM$40,BM$41,BM$42,BM$43,BM$44,BM$45,BM$46,BM$47,BM$48,BM$49,BM$50,"#")='Часть 1'!D15),1,0)*IF(BM$33=2,BO61,1))</f>
        <v>0</v>
      </c>
      <c r="BO61" s="65">
        <f>IF(OR($B61=17,BO$2="нет"),"#",IF(CHOOSE($B61,BO$35,BO$36,BO$37,BO$38,BO$39,BO$40,BO$41,BO$42,BO$43,BO$44,BO$45,BO$46,BO$47,BO$48,BO$49,BO$50,"#")='Часть 1'!F15,1,0))</f>
        <v>1</v>
      </c>
      <c r="BP61" s="65">
        <f>IF(OR($B61=17,BP$2="нет"),"#",IF(AND('Часть 1'!G15&lt;&gt;"#",CHOOSE($B61,BP$35,BP$36,BP$37,BP$38,BP$39,BP$40,BP$41,BP$42,BP$43,BP$44,BP$45,BP$46,BP$47,BP$48,BP$49,BP$50,"#")='Часть 1'!G15),1,0)*IF(BP$33=2,BR61,1))</f>
        <v>0</v>
      </c>
      <c r="BR61" s="65">
        <f>IF(OR($B61=17,BR$2="нет"),"#",IF(CHOOSE($B61,BR$35,BR$36,BR$37,BR$38,BR$39,BR$40,BR$41,BR$42,BR$43,BR$44,BR$45,BR$46,BR$47,BR$48,BR$49,BR$50,"#")='Часть 1'!I15,1,0))</f>
        <v>1</v>
      </c>
      <c r="BS61" s="65">
        <f>IF(OR($B61=17,BS$2="нет"),"#",IF(AND('Часть 1'!J15&lt;&gt;"#",CHOOSE($B61,BS$35,BS$36,BS$37,BS$38,BS$39,BS$40,BS$41,BS$42,BS$43,BS$44,BS$45,BS$46,BS$47,BS$48,BS$49,BS$50,"#")='Часть 1'!J15),1,0)*IF(BS$33=2,BU61,1))</f>
        <v>0</v>
      </c>
      <c r="BU61" s="65">
        <f>IF(OR($B61=17,BU$2="нет"),"#",IF(CHOOSE($B61,BU$35,BU$36,BU$37,BU$38,BU$39,BU$40,BU$41,BU$42,BU$43,BU$44,BU$45,BU$46,BU$47,BU$48,BU$49,BU$50,"#")='Часть 1'!L15,1,0))</f>
        <v>1</v>
      </c>
      <c r="BV61" s="65">
        <f>IF(OR($B61=17,BV$2="нет"),"#",IF(AND('Часть 1'!M15&lt;&gt;"#",CHOOSE($B61,BV$35,BV$36,BV$37,BV$38,BV$39,BV$40,BV$41,BV$42,BV$43,BV$44,BV$45,BV$46,BV$47,BV$48,BV$49,BV$50,"#")='Часть 1'!M15),1,0)*IF(BV$33=2,BX61,1))</f>
        <v>0</v>
      </c>
      <c r="BX61" s="65">
        <f>IF(OR($B61=17,BX$2="нет"),"#",IF(CHOOSE($B61,BX$35,BX$36,BX$37,BX$38,BX$39,BX$40,BX$41,BX$42,BX$43,BX$44,BX$45,BX$46,BX$47,BX$48,BX$49,BX$50,"#")='Часть 1'!O15,1,0))</f>
        <v>1</v>
      </c>
      <c r="BY61" s="65">
        <f>IF(OR($B61=17,BY$2="нет"),"#",IF(AND('Часть 1'!P15&lt;&gt;"#",CHOOSE($B61,BY$35,BY$36,BY$37,BY$38,BY$39,BY$40,BY$41,BY$42,BY$43,BY$44,BY$45,BY$46,BY$47,BY$48,BY$49,BY$50,"#")='Часть 1'!P15),1,0)*IF(BY$33=2,CA61,1))</f>
        <v>0</v>
      </c>
      <c r="CA61" s="65">
        <f>IF(OR($B61=17,CA$2="нет"),"#",IF(CHOOSE($B61,CA$35,CA$36,CA$37,CA$38,CA$39,CA$40,CA$41,CA$42,CA$43,CA$44,CA$45,CA$46,CA$47,CA$48,CA$49,CA$50,"#")='Часть 1'!R15,1,0))</f>
        <v>1</v>
      </c>
      <c r="CB61" s="65">
        <f>IF(OR($B61=17,CB$2="нет"),"#",IF(AND('Часть 1'!S15&lt;&gt;"#",CHOOSE($B61,CB$35,CB$36,CB$37,CB$38,CB$39,CB$40,CB$41,CB$42,CB$43,CB$44,CB$45,CB$46,CB$47,CB$48,CB$49,CB$50,"#")='Часть 1'!S15),1,0)*IF(CB$33=2,CD61,1))</f>
        <v>0</v>
      </c>
      <c r="CD61" s="65">
        <f>IF(OR($B61=17,CD$2="нет"),"#",IF(CHOOSE($B61,CD$35,CD$36,CD$37,CD$38,CD$39,CD$40,CD$41,CD$42,CD$43,CD$44,CD$45,CD$46,CD$47,CD$48,CD$49,CD$50,"#")='Часть 1'!U15,1,0))</f>
        <v>1</v>
      </c>
      <c r="CE61" s="65">
        <f>IF(OR($B61=17,CE$2="нет"),"#",IF(AND('Часть 1'!V15&lt;&gt;"#",CHOOSE($B61,CE$35,CE$36,CE$37,CE$38,CE$39,CE$40,CE$41,CE$42,CE$43,CE$44,CE$45,CE$46,CE$47,CE$48,CE$49,CE$50,"#")='Часть 1'!V15),1,0)*IF(CE$33=2,CG61,1))</f>
        <v>0</v>
      </c>
      <c r="CG61" s="65">
        <f>IF(OR($B61=17,CG$2="нет"),"#",IF(CHOOSE($B61,CG$35,CG$36,CG$37,CG$38,CG$39,CG$40,CG$41,CG$42,CG$43,CG$44,CG$45,CG$46,CG$47,CG$48,CG$49,CG$50,"#")='Часть 1'!X15,1,0))</f>
        <v>1</v>
      </c>
      <c r="CH61" s="65">
        <f>IF(OR($B61=17,CH$2="нет"),"#",IF(AND('Часть 1'!Y15&lt;&gt;"#",CHOOSE($B61,CH$35,CH$36,CH$37,CH$38,CH$39,CH$40,CH$41,CH$42,CH$43,CH$44,CH$45,CH$46,CH$47,CH$48,CH$49,CH$50,"#")='Часть 1'!Y15),1,0)*IF(CH$33=2,CJ61,1))</f>
        <v>0</v>
      </c>
      <c r="CJ61" s="65">
        <f>IF(OR($B61=17,CJ$2="нет"),"#",IF(CHOOSE($B61,CJ$35,CJ$36,CJ$37,CJ$38,CJ$39,CJ$40,CJ$41,CJ$42,CJ$43,CJ$44,CJ$45,CJ$46,CJ$47,CJ$48,CJ$49,CJ$50,"#")='Часть 1'!AA15,1,0))</f>
        <v>1</v>
      </c>
      <c r="CK61" s="65" t="str">
        <f>IF(OR($B61=17,CK$2="нет"),"#",IF(AND('Часть 1'!AB15&lt;&gt;"#",CHOOSE($B61,CK$35,CK$36,CK$37,CK$38,CK$39,CK$40,CK$41,CK$42,CK$43,CK$44,CK$45,CK$46,CK$47,CK$48,CK$49,CK$50,"#")='Часть 1'!AB15),1,0)*IF(CK$33=2,CM61,1))</f>
        <v>#</v>
      </c>
      <c r="CM61" s="65">
        <f>IF(OR($B61=17,CM$2="нет"),"#",IF(CHOOSE($B61,CM$35,CM$36,CM$37,CM$38,CM$39,CM$40,CM$41,CM$42,CM$43,CM$44,CM$45,CM$46,CM$47,CM$48,CM$49,CM$50,"#")='Часть 1'!AD15,1,0))</f>
        <v>1</v>
      </c>
      <c r="CN61" s="65" t="str">
        <f>IF(OR($B61=17,CN$2="нет"),"#",IF(AND('Часть 1'!AE15&lt;&gt;"#",CHOOSE($B61,CN$35,CN$36,CN$37,CN$38,CN$39,CN$40,CN$41,CN$42,CN$43,CN$44,CN$45,CN$46,CN$47,CN$48,CN$49,CN$50,"#")='Часть 1'!AE15),1,0)*IF(CN$33=2,CP61,1))</f>
        <v>#</v>
      </c>
      <c r="CP61" s="65">
        <f>IF(OR($B61=17,CP$2="нет"),"#",IF(CHOOSE($B61,CP$35,CP$36,CP$37,CP$38,CP$39,CP$40,CP$41,CP$42,CP$43,CP$44,CP$45,CP$46,CP$47,CP$48,CP$49,CP$50,"#")='Часть 1'!AG15,1,0))</f>
        <v>1</v>
      </c>
      <c r="CQ61" s="65" t="str">
        <f>IF(OR($B61=17,CQ$2="нет"),"#",IF(AND('Часть 1'!AH15&lt;&gt;"#",CHOOSE($B61,CQ$35,CQ$36,CQ$37,CQ$38,CQ$39,CQ$40,CQ$41,CQ$42,CQ$43,CQ$44,CQ$45,CQ$46,CQ$47,CQ$48,CQ$49,CQ$50,"#")='Часть 1'!AH15),1,0)*IF(CQ$33=2,CS61,1))</f>
        <v>#</v>
      </c>
      <c r="CS61" s="65">
        <f>IF(OR($B61=17,CS$2="нет"),"#",IF(CHOOSE($B61,CS$35,CS$36,CS$37,CS$38,CS$39,CS$40,CS$41,CS$42,CS$43,CS$44,CS$45,CS$46,CS$47,CS$48,CS$49,CS$50,"#")='Часть 1'!AJ15,1,0))</f>
        <v>1</v>
      </c>
      <c r="CT61" s="65" t="str">
        <f>IF(OR($B61=17,CT$2="нет"),"#",IF(AND('Часть 1'!AK15&lt;&gt;"#",CHOOSE($B61,CT$35,CT$36,CT$37,CT$38,CT$39,CT$40,CT$41,CT$42,CT$43,CT$44,CT$45,CT$46,CT$47,CT$48,CT$49,CT$50,"#")='Часть 1'!AK15),1,0)*IF(CT$33=2,CV61,1))</f>
        <v>#</v>
      </c>
      <c r="CV61" s="65">
        <f>IF(OR($B61=17,CV$2="нет"),"#",IF(CHOOSE($B61,CV$35,CV$36,CV$37,CV$38,CV$39,CV$40,CV$41,CV$42,CV$43,CV$44,CV$45,CV$46,CV$47,CV$48,CV$49,CV$50,"#")='Часть 1'!AM15,1,0))</f>
        <v>1</v>
      </c>
      <c r="CW61" s="65" t="str">
        <f>IF(OR($B61=17,CW$2="нет"),"#",IF(AND('Часть 1'!AN15&lt;&gt;"#",CHOOSE($B61,CW$35,CW$36,CW$37,CW$38,CW$39,CW$40,CW$41,CW$42,CW$43,CW$44,CW$45,CW$46,CW$47,CW$48,CW$49,CW$50,"#")='Часть 1'!AN15),1,0)*IF(CW$33=2,CY61,1))</f>
        <v>#</v>
      </c>
      <c r="CY61" s="65">
        <f>IF(OR($B61=17,CY$2="нет"),"#",IF(CHOOSE($B61,CY$35,CY$36,CY$37,CY$38,CY$39,CY$40,CY$41,CY$42,CY$43,CY$44,CY$45,CY$46,CY$47,CY$48,CY$49,CY$50,"#")='Часть 1'!AP15,1,0))</f>
        <v>1</v>
      </c>
      <c r="CZ61" s="65" t="str">
        <f>IF(OR($B61=17,CZ$2="нет"),"#",IF(AND('Часть 1'!AQ15&lt;&gt;"#",CHOOSE($B61,CZ$35,CZ$36,CZ$37,CZ$38,CZ$39,CZ$40,CZ$41,CZ$42,CZ$43,CZ$44,CZ$45,CZ$46,CZ$47,CZ$48,CZ$49,CZ$50,"#")='Часть 1'!AQ15),1,0)*IF(CZ$33=2,DB61,1))</f>
        <v>#</v>
      </c>
      <c r="DB61" s="65">
        <f>IF(OR($B61=17,DB$2="нет"),"#",IF(CHOOSE($B61,DB$35,DB$36,DB$37,DB$38,DB$39,DB$40,DB$41,DB$42,DB$43,DB$44,DB$45,DB$46,DB$47,DB$48,DB$49,DB$50,"#")='Часть 1'!AS15,1,0))</f>
        <v>1</v>
      </c>
      <c r="DC61" s="65" t="str">
        <f>IF(OR($B61=17,DC$2="нет"),"#",IF(AND('Часть 1'!AT15&lt;&gt;"#",CHOOSE($B61,DC$35,DC$36,DC$37,DC$38,DC$39,DC$40,DC$41,DC$42,DC$43,DC$44,DC$45,DC$46,DC$47,DC$48,DC$49,DC$50,"#")='Часть 1'!AT15),1,0)*IF(DC$33=2,DE61,1))</f>
        <v>#</v>
      </c>
      <c r="DE61" s="65">
        <f>IF(OR($B61=17,DE$2="нет"),"#",IF(CHOOSE($B61,DE$35,DE$36,DE$37,DE$38,DE$39,DE$40,DE$41,DE$42,DE$43,DE$44,DE$45,DE$46,DE$47,DE$48,DE$49,DE$50,"#")='Часть 1'!AV15,1,0))</f>
        <v>1</v>
      </c>
      <c r="DF61" s="65" t="str">
        <f>IF(OR($B61=17,DF$2="нет"),"#",IF(AND('Часть 1'!AW15&lt;&gt;"#",CHOOSE($B61,DF$35,DF$36,DF$37,DF$38,DF$39,DF$40,DF$41,DF$42,DF$43,DF$44,DF$45,DF$46,DF$47,DF$48,DF$49,DF$50,"#")='Часть 1'!AW15),1,0)*IF(DF$33=2,DH61,1))</f>
        <v>#</v>
      </c>
      <c r="DH61" s="65">
        <f>IF(OR($B61=17,DH$2="нет"),"#",IF(CHOOSE($B61,DH$35,DH$36,DH$37,DH$38,DH$39,DH$40,DH$41,DH$42,DH$43,DH$44,DH$45,DH$46,DH$47,DH$48,DH$49,DH$50,"#")='Часть 1'!AY15,1,0))</f>
        <v>1</v>
      </c>
      <c r="DI61" s="65" t="str">
        <f>IF(OR($B61=17,DI$2="нет"),"#",IF(AND('Часть 1'!AZ15&lt;&gt;"#",CHOOSE($B61,DI$35,DI$36,DI$37,DI$38,DI$39,DI$40,DI$41,DI$42,DI$43,DI$44,DI$45,DI$46,DI$47,DI$48,DI$49,DI$50,"#")='Часть 1'!AZ15),1,0)*IF(DI$33=2,DK61,1))</f>
        <v>#</v>
      </c>
      <c r="DK61" s="65">
        <f>IF(OR($B61=17,DK$2="нет"),"#",IF(CHOOSE($B61,DK$35,DK$36,DK$37,DK$38,DK$39,DK$40,DK$41,DK$42,DK$43,DK$44,DK$45,DK$46,DK$47,DK$48,DK$49,DK$50,"#")='Часть 1'!BB15,1,0))</f>
        <v>1</v>
      </c>
      <c r="DL61" s="65" t="str">
        <f>IF(OR($B61=17,DL$2="нет"),"#",IF(AND('Часть 1'!BC15&lt;&gt;"#",CHOOSE($B61,DL$35,DL$36,DL$37,DL$38,DL$39,DL$40,DL$41,DL$42,DL$43,DL$44,DL$45,DL$46,DL$47,DL$48,DL$49,DL$50,"#")='Часть 1'!BC15),1,0)*IF(DL$33=2,DN61,1))</f>
        <v>#</v>
      </c>
      <c r="DN61" s="65">
        <f>IF(OR($B61=17,DN$2="нет"),"#",IF(CHOOSE($B61,DN$35,DN$36,DN$37,DN$38,DN$39,DN$40,DN$41,DN$42,DN$43,DN$44,DN$45,DN$46,DN$47,DN$48,DN$49,DN$50,"#")='Часть 1'!BE15,1,0))</f>
        <v>1</v>
      </c>
      <c r="DO61" s="65" t="str">
        <f>IF(OR($B61=17,DO$2="нет"),"#",IF(AND('Часть 1'!BF15&lt;&gt;"#",CHOOSE($B61,DO$35,DO$36,DO$37,DO$38,DO$39,DO$40,DO$41,DO$42,DO$43,DO$44,DO$45,DO$46,DO$47,DO$48,DO$49,DO$50,"#")='Часть 1'!BF15),1,0)*IF(DO$33=2,DQ61,1))</f>
        <v>#</v>
      </c>
      <c r="DQ61" s="65">
        <f>IF(OR($B61=17,DQ$2="нет"),"#",IF(CHOOSE($B61,DQ$35,DQ$36,DQ$37,DQ$38,DQ$39,DQ$40,DQ$41,DQ$42,DQ$43,DQ$44,DQ$45,DQ$46,DQ$47,DQ$48,DQ$49,DQ$50,"#")='Часть 1'!BH15,1,0))</f>
        <v>1</v>
      </c>
      <c r="DR61" s="65" t="str">
        <f>IF(OR($B61=17,DR$2="нет"),"#",IF(AND('Часть 1'!BI15&lt;&gt;"#",CHOOSE($B61,DR$35,DR$36,DR$37,DR$38,DR$39,DR$40,DR$41,DR$42,DR$43,DR$44,DR$45,DR$46,DR$47,DR$48,DR$49,DR$50,"#")='Часть 1'!BI15),1,0)*IF(DR$33=2,DT61,1))</f>
        <v>#</v>
      </c>
      <c r="DT61" s="65">
        <f>IF(OR($B61=17,DT$2="нет"),"#",IF(CHOOSE($B61,DT$35,DT$36,DT$37,DT$38,DT$39,DT$40,DT$41,DT$42,DT$43,DT$44,DT$45,DT$46,DT$47,DT$48,DT$49,DT$50,"#")='Часть 1'!BK15,1,0))</f>
        <v>1</v>
      </c>
    </row>
    <row r="62" spans="1:124" x14ac:dyDescent="0.2">
      <c r="A62" s="63">
        <v>10</v>
      </c>
      <c r="B62" s="63">
        <f>IF(AND(Список!H15&gt;0,Список!K15=1),CHOOSE(Список!M15,1,2,3,4,5,6,7,8,9,10,11,12,13,14,15,16),17)</f>
        <v>1</v>
      </c>
      <c r="C62" s="65">
        <f>IF(OR($B62=17,C$2="нет"),"#",IF(BM62=1,1,IF(CHOOSE($B62,C$35,C$36,C$37,C$38,C$39,C$40,C$41,C$42,C$43,C$44,C$45,C$46,C$47,C$48,C$49,C$50,"#")='Часть 1'!D16,1,0)*IF(C$33=2,E62,1)))</f>
        <v>1</v>
      </c>
      <c r="E62" s="65">
        <f>IF(OR($B62=17,E$2="нет"),"#",IF(CHOOSE($B62,E$35,E$36,E$37,E$38,E$39,E$40,E$41,E$42,E$43,E$44,E$45,E$46,E$47,E$48,E$49,E$50,"#")='Часть 1'!F16,1,0))</f>
        <v>1</v>
      </c>
      <c r="F62" s="65">
        <f>IF(OR($B62=17,F$2="нет"),"#",IF(BP62=1,1,IF(CHOOSE($B62,F$35,F$36,F$37,F$38,F$39,F$40,F$41,F$42,F$43,F$44,F$45,F$46,F$47,F$48,F$49,F$50,"#")='Часть 1'!G16,1,0)*IF(F$33=2,H62,1)))</f>
        <v>0</v>
      </c>
      <c r="H62" s="65">
        <f>IF(OR($B62=17,H$2="нет"),"#",IF(CHOOSE($B62,H$35,H$36,H$37,H$38,H$39,H$40,H$41,H$42,H$43,H$44,H$45,H$46,H$47,H$48,H$49,H$50,"#")='Часть 1'!I16,1,0))</f>
        <v>1</v>
      </c>
      <c r="I62" s="65">
        <f>IF(OR($B62=17,I$2="нет"),"#",IF(BS62=1,1,IF(CHOOSE($B62,I$35,I$36,I$37,I$38,I$39,I$40,I$41,I$42,I$43,I$44,I$45,I$46,I$47,I$48,I$49,I$50,"#")='Часть 1'!J16,1,0)*IF(I$33=2,K62,1)))</f>
        <v>1</v>
      </c>
      <c r="K62" s="65">
        <f>IF(OR($B62=17,K$2="нет"),"#",IF(CHOOSE($B62,K$35,K$36,K$37,K$38,K$39,K$40,K$41,K$42,K$43,K$44,K$45,K$46,K$47,K$48,K$49,K$50,"#")='Часть 1'!L16,1,0))</f>
        <v>1</v>
      </c>
      <c r="L62" s="65">
        <f>IF(OR($B62=17,L$2="нет"),"#",IF(BV62=1,1,IF(CHOOSE($B62,L$35,L$36,L$37,L$38,L$39,L$40,L$41,L$42,L$43,L$44,L$45,L$46,L$47,L$48,L$49,L$50,"#")='Часть 1'!M16,1,0)*IF(L$33=2,N62,1)))</f>
        <v>1</v>
      </c>
      <c r="N62" s="65">
        <f>IF(OR($B62=17,N$2="нет"),"#",IF(CHOOSE($B62,N$35,N$36,N$37,N$38,N$39,N$40,N$41,N$42,N$43,N$44,N$45,N$46,N$47,N$48,N$49,N$50,"#")='Часть 1'!O16,1,0))</f>
        <v>1</v>
      </c>
      <c r="O62" s="65">
        <f>IF(OR($B62=17,O$2="нет"),"#",IF(BY62=1,1,IF(CHOOSE($B62,O$35,O$36,O$37,O$38,O$39,O$40,O$41,O$42,O$43,O$44,O$45,O$46,O$47,O$48,O$49,O$50,"#")='Часть 1'!P16,1,0)*IF(O$33=2,Q62,1)))</f>
        <v>0</v>
      </c>
      <c r="Q62" s="65">
        <f>IF(OR($B62=17,Q$2="нет"),"#",IF(CHOOSE($B62,Q$35,Q$36,Q$37,Q$38,Q$39,Q$40,Q$41,Q$42,Q$43,Q$44,Q$45,Q$46,Q$47,Q$48,Q$49,Q$50,"#")='Часть 1'!R16,1,0))</f>
        <v>1</v>
      </c>
      <c r="R62" s="65">
        <f>IF(OR($B62=17,R$2="нет"),"#",IF(CB62=1,1,IF(CHOOSE($B62,R$35,R$36,R$37,R$38,R$39,R$40,R$41,R$42,R$43,R$44,R$45,R$46,R$47,R$48,R$49,R$50,"#")='Часть 1'!S16,1,0)*IF(R$33=2,T62,1)))</f>
        <v>1</v>
      </c>
      <c r="T62" s="65">
        <f>IF(OR($B62=17,T$2="нет"),"#",IF(CHOOSE($B62,T$35,T$36,T$37,T$38,T$39,T$40,T$41,T$42,T$43,T$44,T$45,T$46,T$47,T$48,T$49,T$50,"#")='Часть 1'!U16,1,0))</f>
        <v>1</v>
      </c>
      <c r="U62" s="65">
        <f>IF(OR($B62=17,U$2="нет"),"#",IF(CE62=1,1,IF(CHOOSE($B62,U$35,U$36,U$37,U$38,U$39,U$40,U$41,U$42,U$43,U$44,U$45,U$46,U$47,U$48,U$49,U$50,"#")='Часть 1'!V16,1,0)*IF(U$33=2,W62,1)))</f>
        <v>0</v>
      </c>
      <c r="W62" s="65">
        <f>IF(OR($B62=17,W$2="нет"),"#",IF(CHOOSE($B62,W$35,W$36,W$37,W$38,W$39,W$40,W$41,W$42,W$43,W$44,W$45,W$46,W$47,W$48,W$49,W$50,"#")='Часть 1'!X16,1,0))</f>
        <v>1</v>
      </c>
      <c r="X62" s="65">
        <f>IF(OR($B62=17,X$2="нет"),"#",IF(CH62=1,1,IF(CHOOSE($B62,X$35,X$36,X$37,X$38,X$39,X$40,X$41,X$42,X$43,X$44,X$45,X$46,X$47,X$48,X$49,X$50,"#")='Часть 1'!Y16,1,0)*IF(X$33=2,Z62,1)))</f>
        <v>0</v>
      </c>
      <c r="Z62" s="65">
        <f>IF(OR($B62=17,Z$2="нет"),"#",IF(CHOOSE($B62,Z$35,Z$36,Z$37,Z$38,Z$39,Z$40,Z$41,Z$42,Z$43,Z$44,Z$45,Z$46,Z$47,Z$48,Z$49,Z$50,"#")='Часть 1'!AA16,1,0))</f>
        <v>1</v>
      </c>
      <c r="AA62" s="65" t="str">
        <f>IF(OR($B62=17,AA$2="нет"),"#",IF(CK62=1,1,IF(CHOOSE($B62,AA$35,AA$36,AA$37,AA$38,AA$39,AA$40,AA$41,AA$42,AA$43,AA$44,AA$45,AA$46,AA$47,AA$48,AA$49,AA$50,"#")='Часть 1'!AB16,1,0)*IF(AA$33=2,AC62,1)))</f>
        <v>#</v>
      </c>
      <c r="AC62" s="65">
        <f>IF(OR($B62=17,AC$2="нет"),"#",IF(CHOOSE($B62,AC$35,AC$36,AC$37,AC$38,AC$39,AC$40,AC$41,AC$42,AC$43,AC$44,AC$45,AC$46,AC$47,AC$48,AC$49,AC$50,"#")='Часть 1'!AD16,1,0))</f>
        <v>1</v>
      </c>
      <c r="AD62" s="65" t="str">
        <f>IF(OR($B62=17,AD$2="нет"),"#",IF(CN62=1,1,IF(CHOOSE($B62,AD$35,AD$36,AD$37,AD$38,AD$39,AD$40,AD$41,AD$42,AD$43,AD$44,AD$45,AD$46,AD$47,AD$48,AD$49,AD$50,"#")='Часть 1'!AE16,1,0)*IF(AD$33=2,AF62,1)))</f>
        <v>#</v>
      </c>
      <c r="AF62" s="65">
        <f>IF(OR($B62=17,AF$2="нет"),"#",IF(CHOOSE($B62,AF$35,AF$36,AF$37,AF$38,AF$39,AF$40,AF$41,AF$42,AF$43,AF$44,AF$45,AF$46,AF$47,AF$48,AF$49,AF$50,"#")='Часть 1'!AG16,1,0))</f>
        <v>1</v>
      </c>
      <c r="AG62" s="65" t="str">
        <f>IF(OR($B62=17,AG$2="нет"),"#",IF(CQ62=1,1,IF(CHOOSE($B62,AG$35,AG$36,AG$37,AG$38,AG$39,AG$40,AG$41,AG$42,AG$43,AG$44,AG$45,AG$46,AG$47,AG$48,AG$49,AG$50,"#")='Часть 1'!AH16,1,0)*IF(AG$33=2,AI62,1)))</f>
        <v>#</v>
      </c>
      <c r="AI62" s="65">
        <f>IF(OR($B62=17,AI$2="нет"),"#",IF(CHOOSE($B62,AI$35,AI$36,AI$37,AI$38,AI$39,AI$40,AI$41,AI$42,AI$43,AI$44,AI$45,AI$46,AI$47,AI$48,AI$49,AI$50,"#")='Часть 1'!AJ16,1,0))</f>
        <v>1</v>
      </c>
      <c r="AJ62" s="65" t="str">
        <f>IF(OR($B62=17,AJ$2="нет"),"#",IF(CT62=1,1,IF(CHOOSE($B62,AJ$35,AJ$36,AJ$37,AJ$38,AJ$39,AJ$40,AJ$41,AJ$42,AJ$43,AJ$44,AJ$45,AJ$46,AJ$47,AJ$48,AJ$49,AJ$50,"#")='Часть 1'!AK16,1,0)*IF(AJ$33=2,AL62,1)))</f>
        <v>#</v>
      </c>
      <c r="AL62" s="65">
        <f>IF(OR($B62=17,AL$2="нет"),"#",IF(CHOOSE($B62,AL$35,AL$36,AL$37,AL$38,AL$39,AL$40,AL$41,AL$42,AL$43,AL$44,AL$45,AL$46,AL$47,AL$48,AL$49,AL$50,"#")='Часть 1'!AM16,1,0))</f>
        <v>1</v>
      </c>
      <c r="AM62" s="65" t="str">
        <f>IF(OR($B62=17,AM$2="нет"),"#",IF(CW62=1,1,IF(CHOOSE($B62,AM$35,AM$36,AM$37,AM$38,AM$39,AM$40,AM$41,AM$42,AM$43,AM$44,AM$45,AM$46,AM$47,AM$48,AM$49,AM$50,"#")='Часть 1'!AN16,1,0)*IF(AM$33=2,AO62,1)))</f>
        <v>#</v>
      </c>
      <c r="AO62" s="65">
        <f>IF(OR($B62=17,AO$2="нет"),"#",IF(CHOOSE($B62,AO$35,AO$36,AO$37,AO$38,AO$39,AO$40,AO$41,AO$42,AO$43,AO$44,AO$45,AO$46,AO$47,AO$48,AO$49,AO$50,"#")='Часть 1'!AP16,1,0))</f>
        <v>1</v>
      </c>
      <c r="AP62" s="65" t="str">
        <f>IF(OR($B62=17,AP$2="нет"),"#",IF(CZ62=1,1,IF(CHOOSE($B62,AP$35,AP$36,AP$37,AP$38,AP$39,AP$40,AP$41,AP$42,AP$43,AP$44,AP$45,AP$46,AP$47,AP$48,AP$49,AP$50,"#")='Часть 1'!AQ16,1,0)*IF(AP$33=2,AR62,1)))</f>
        <v>#</v>
      </c>
      <c r="AR62" s="65">
        <f>IF(OR($B62=17,AR$2="нет"),"#",IF(CHOOSE($B62,AR$35,AR$36,AR$37,AR$38,AR$39,AR$40,AR$41,AR$42,AR$43,AR$44,AR$45,AR$46,AR$47,AR$48,AR$49,AR$50,"#")='Часть 1'!AS16,1,0))</f>
        <v>1</v>
      </c>
      <c r="AS62" s="65" t="str">
        <f>IF(OR($B62=17,AS$2="нет"),"#",IF(DC62=1,1,IF(CHOOSE($B62,AS$35,AS$36,AS$37,AS$38,AS$39,AS$40,AS$41,AS$42,AS$43,AS$44,AS$45,AS$46,AS$47,AS$48,AS$49,AS$50,"#")='Часть 1'!AT16,1,0)*IF(AS$33=2,AU62,1)))</f>
        <v>#</v>
      </c>
      <c r="AU62" s="65">
        <f>IF(OR($B62=17,AU$2="нет"),"#",IF(CHOOSE($B62,AU$35,AU$36,AU$37,AU$38,AU$39,AU$40,AU$41,AU$42,AU$43,AU$44,AU$45,AU$46,AU$47,AU$48,AU$49,AU$50,"#")='Часть 1'!AV16,1,0))</f>
        <v>1</v>
      </c>
      <c r="AV62" s="65" t="str">
        <f>IF(OR($B62=17,AV$2="нет"),"#",IF(DF62=1,1,IF(CHOOSE($B62,AV$35,AV$36,AV$37,AV$38,AV$39,AV$40,AV$41,AV$42,AV$43,AV$44,AV$45,AV$46,AV$47,AV$48,AV$49,AV$50,"#")='Часть 1'!AW16,1,0)*IF(AV$33=2,AX62,1)))</f>
        <v>#</v>
      </c>
      <c r="AX62" s="65">
        <f>IF(OR($B62=17,AX$2="нет"),"#",IF(CHOOSE($B62,AX$35,AX$36,AX$37,AX$38,AX$39,AX$40,AX$41,AX$42,AX$43,AX$44,AX$45,AX$46,AX$47,AX$48,AX$49,AX$50,"#")='Часть 1'!AY16,1,0))</f>
        <v>1</v>
      </c>
      <c r="AY62" s="65" t="str">
        <f>IF(OR($B62=17,AY$2="нет"),"#",IF(DI62=1,1,IF(CHOOSE($B62,AY$35,AY$36,AY$37,AY$38,AY$39,AY$40,AY$41,AY$42,AY$43,AY$44,AY$45,AY$46,AY$47,AY$48,AY$49,AY$50,"#")='Часть 1'!AZ16,1,0)*IF(AY$33=2,BA62,1)))</f>
        <v>#</v>
      </c>
      <c r="BA62" s="65">
        <f>IF(OR($B62=17,BA$2="нет"),"#",IF(CHOOSE($B62,BA$35,BA$36,BA$37,BA$38,BA$39,BA$40,BA$41,BA$42,BA$43,BA$44,BA$45,BA$46,BA$47,BA$48,BA$49,BA$50,"#")='Часть 1'!BB16,1,0))</f>
        <v>1</v>
      </c>
      <c r="BB62" s="65" t="str">
        <f>IF(OR($B62=17,BB$2="нет"),"#",IF(DL62=1,1,IF(CHOOSE($B62,BB$35,BB$36,BB$37,BB$38,BB$39,BB$40,BB$41,BB$42,BB$43,BB$44,BB$45,BB$46,BB$47,BB$48,BB$49,BB$50,"#")='Часть 1'!BC16,1,0)*IF(BB$33=2,BD62,1)))</f>
        <v>#</v>
      </c>
      <c r="BD62" s="65">
        <f>IF(OR($B62=17,BD$2="нет"),"#",IF(CHOOSE($B62,BD$35,BD$36,BD$37,BD$38,BD$39,BD$40,BD$41,BD$42,BD$43,BD$44,BD$45,BD$46,BD$47,BD$48,BD$49,BD$50,"#")='Часть 1'!BE16,1,0))</f>
        <v>1</v>
      </c>
      <c r="BE62" s="65" t="str">
        <f>IF(OR($B62=17,BE$2="нет"),"#",IF(DO62=1,1,IF(CHOOSE($B62,BE$35,BE$36,BE$37,BE$38,BE$39,BE$40,BE$41,BE$42,BE$43,BE$44,BE$45,BE$46,BE$47,BE$48,BE$49,BE$50,"#")='Часть 1'!BF16,1,0)*IF(BE$33=2,BG62,1)))</f>
        <v>#</v>
      </c>
      <c r="BG62" s="65">
        <f>IF(OR($B62=17,BG$2="нет"),"#",IF(CHOOSE($B62,BG$35,BG$36,BG$37,BG$38,BG$39,BG$40,BG$41,BG$42,BG$43,BG$44,BG$45,BG$46,BG$47,BG$48,BG$49,BG$50,"#")='Часть 1'!BH16,1,0))</f>
        <v>1</v>
      </c>
      <c r="BH62" s="65" t="str">
        <f>IF(OR($B62=17,BH$2="нет"),"#",IF(DR62=1,1,IF(CHOOSE($B62,BH$35,BH$36,BH$37,BH$38,BH$39,BH$40,BH$41,BH$42,BH$43,BH$44,BH$45,BH$46,BH$47,BH$48,BH$49,BH$50,"#")='Часть 1'!BI16,1,0)*IF(BH$33=2,BJ62,1)))</f>
        <v>#</v>
      </c>
      <c r="BJ62" s="65">
        <f>IF(OR($B62=17,BJ$2="нет"),"#",IF(CHOOSE($B62,BJ$35,BJ$36,BJ$37,BJ$38,BJ$39,BJ$40,BJ$41,BJ$42,BJ$43,BJ$44,BJ$45,BJ$46,BJ$47,BJ$48,BJ$49,BJ$50,"#")='Часть 1'!BK16,1,0))</f>
        <v>1</v>
      </c>
      <c r="BM62" s="65">
        <f>IF(OR($B62=17,BM$2="нет"),"#",IF(AND('Часть 1'!D16&lt;&gt;"#",CHOOSE($B62,BM$35,BM$36,BM$37,BM$38,BM$39,BM$40,BM$41,BM$42,BM$43,BM$44,BM$45,BM$46,BM$47,BM$48,BM$49,BM$50,"#")='Часть 1'!D16),1,0)*IF(BM$33=2,BO62,1))</f>
        <v>0</v>
      </c>
      <c r="BO62" s="65">
        <f>IF(OR($B62=17,BO$2="нет"),"#",IF(CHOOSE($B62,BO$35,BO$36,BO$37,BO$38,BO$39,BO$40,BO$41,BO$42,BO$43,BO$44,BO$45,BO$46,BO$47,BO$48,BO$49,BO$50,"#")='Часть 1'!F16,1,0))</f>
        <v>1</v>
      </c>
      <c r="BP62" s="65">
        <f>IF(OR($B62=17,BP$2="нет"),"#",IF(AND('Часть 1'!G16&lt;&gt;"#",CHOOSE($B62,BP$35,BP$36,BP$37,BP$38,BP$39,BP$40,BP$41,BP$42,BP$43,BP$44,BP$45,BP$46,BP$47,BP$48,BP$49,BP$50,"#")='Часть 1'!G16),1,0)*IF(BP$33=2,BR62,1))</f>
        <v>0</v>
      </c>
      <c r="BR62" s="65">
        <f>IF(OR($B62=17,BR$2="нет"),"#",IF(CHOOSE($B62,BR$35,BR$36,BR$37,BR$38,BR$39,BR$40,BR$41,BR$42,BR$43,BR$44,BR$45,BR$46,BR$47,BR$48,BR$49,BR$50,"#")='Часть 1'!I16,1,0))</f>
        <v>1</v>
      </c>
      <c r="BS62" s="65">
        <f>IF(OR($B62=17,BS$2="нет"),"#",IF(AND('Часть 1'!J16&lt;&gt;"#",CHOOSE($B62,BS$35,BS$36,BS$37,BS$38,BS$39,BS$40,BS$41,BS$42,BS$43,BS$44,BS$45,BS$46,BS$47,BS$48,BS$49,BS$50,"#")='Часть 1'!J16),1,0)*IF(BS$33=2,BU62,1))</f>
        <v>0</v>
      </c>
      <c r="BU62" s="65">
        <f>IF(OR($B62=17,BU$2="нет"),"#",IF(CHOOSE($B62,BU$35,BU$36,BU$37,BU$38,BU$39,BU$40,BU$41,BU$42,BU$43,BU$44,BU$45,BU$46,BU$47,BU$48,BU$49,BU$50,"#")='Часть 1'!L16,1,0))</f>
        <v>1</v>
      </c>
      <c r="BV62" s="65">
        <f>IF(OR($B62=17,BV$2="нет"),"#",IF(AND('Часть 1'!M16&lt;&gt;"#",CHOOSE($B62,BV$35,BV$36,BV$37,BV$38,BV$39,BV$40,BV$41,BV$42,BV$43,BV$44,BV$45,BV$46,BV$47,BV$48,BV$49,BV$50,"#")='Часть 1'!M16),1,0)*IF(BV$33=2,BX62,1))</f>
        <v>0</v>
      </c>
      <c r="BX62" s="65">
        <f>IF(OR($B62=17,BX$2="нет"),"#",IF(CHOOSE($B62,BX$35,BX$36,BX$37,BX$38,BX$39,BX$40,BX$41,BX$42,BX$43,BX$44,BX$45,BX$46,BX$47,BX$48,BX$49,BX$50,"#")='Часть 1'!O16,1,0))</f>
        <v>1</v>
      </c>
      <c r="BY62" s="65">
        <f>IF(OR($B62=17,BY$2="нет"),"#",IF(AND('Часть 1'!P16&lt;&gt;"#",CHOOSE($B62,BY$35,BY$36,BY$37,BY$38,BY$39,BY$40,BY$41,BY$42,BY$43,BY$44,BY$45,BY$46,BY$47,BY$48,BY$49,BY$50,"#")='Часть 1'!P16),1,0)*IF(BY$33=2,CA62,1))</f>
        <v>0</v>
      </c>
      <c r="CA62" s="65">
        <f>IF(OR($B62=17,CA$2="нет"),"#",IF(CHOOSE($B62,CA$35,CA$36,CA$37,CA$38,CA$39,CA$40,CA$41,CA$42,CA$43,CA$44,CA$45,CA$46,CA$47,CA$48,CA$49,CA$50,"#")='Часть 1'!R16,1,0))</f>
        <v>1</v>
      </c>
      <c r="CB62" s="65">
        <f>IF(OR($B62=17,CB$2="нет"),"#",IF(AND('Часть 1'!S16&lt;&gt;"#",CHOOSE($B62,CB$35,CB$36,CB$37,CB$38,CB$39,CB$40,CB$41,CB$42,CB$43,CB$44,CB$45,CB$46,CB$47,CB$48,CB$49,CB$50,"#")='Часть 1'!S16),1,0)*IF(CB$33=2,CD62,1))</f>
        <v>0</v>
      </c>
      <c r="CD62" s="65">
        <f>IF(OR($B62=17,CD$2="нет"),"#",IF(CHOOSE($B62,CD$35,CD$36,CD$37,CD$38,CD$39,CD$40,CD$41,CD$42,CD$43,CD$44,CD$45,CD$46,CD$47,CD$48,CD$49,CD$50,"#")='Часть 1'!U16,1,0))</f>
        <v>1</v>
      </c>
      <c r="CE62" s="65">
        <f>IF(OR($B62=17,CE$2="нет"),"#",IF(AND('Часть 1'!V16&lt;&gt;"#",CHOOSE($B62,CE$35,CE$36,CE$37,CE$38,CE$39,CE$40,CE$41,CE$42,CE$43,CE$44,CE$45,CE$46,CE$47,CE$48,CE$49,CE$50,"#")='Часть 1'!V16),1,0)*IF(CE$33=2,CG62,1))</f>
        <v>0</v>
      </c>
      <c r="CG62" s="65">
        <f>IF(OR($B62=17,CG$2="нет"),"#",IF(CHOOSE($B62,CG$35,CG$36,CG$37,CG$38,CG$39,CG$40,CG$41,CG$42,CG$43,CG$44,CG$45,CG$46,CG$47,CG$48,CG$49,CG$50,"#")='Часть 1'!X16,1,0))</f>
        <v>1</v>
      </c>
      <c r="CH62" s="65">
        <f>IF(OR($B62=17,CH$2="нет"),"#",IF(AND('Часть 1'!Y16&lt;&gt;"#",CHOOSE($B62,CH$35,CH$36,CH$37,CH$38,CH$39,CH$40,CH$41,CH$42,CH$43,CH$44,CH$45,CH$46,CH$47,CH$48,CH$49,CH$50,"#")='Часть 1'!Y16),1,0)*IF(CH$33=2,CJ62,1))</f>
        <v>0</v>
      </c>
      <c r="CJ62" s="65">
        <f>IF(OR($B62=17,CJ$2="нет"),"#",IF(CHOOSE($B62,CJ$35,CJ$36,CJ$37,CJ$38,CJ$39,CJ$40,CJ$41,CJ$42,CJ$43,CJ$44,CJ$45,CJ$46,CJ$47,CJ$48,CJ$49,CJ$50,"#")='Часть 1'!AA16,1,0))</f>
        <v>1</v>
      </c>
      <c r="CK62" s="65" t="str">
        <f>IF(OR($B62=17,CK$2="нет"),"#",IF(AND('Часть 1'!AB16&lt;&gt;"#",CHOOSE($B62,CK$35,CK$36,CK$37,CK$38,CK$39,CK$40,CK$41,CK$42,CK$43,CK$44,CK$45,CK$46,CK$47,CK$48,CK$49,CK$50,"#")='Часть 1'!AB16),1,0)*IF(CK$33=2,CM62,1))</f>
        <v>#</v>
      </c>
      <c r="CM62" s="65">
        <f>IF(OR($B62=17,CM$2="нет"),"#",IF(CHOOSE($B62,CM$35,CM$36,CM$37,CM$38,CM$39,CM$40,CM$41,CM$42,CM$43,CM$44,CM$45,CM$46,CM$47,CM$48,CM$49,CM$50,"#")='Часть 1'!AD16,1,0))</f>
        <v>1</v>
      </c>
      <c r="CN62" s="65" t="str">
        <f>IF(OR($B62=17,CN$2="нет"),"#",IF(AND('Часть 1'!AE16&lt;&gt;"#",CHOOSE($B62,CN$35,CN$36,CN$37,CN$38,CN$39,CN$40,CN$41,CN$42,CN$43,CN$44,CN$45,CN$46,CN$47,CN$48,CN$49,CN$50,"#")='Часть 1'!AE16),1,0)*IF(CN$33=2,CP62,1))</f>
        <v>#</v>
      </c>
      <c r="CP62" s="65">
        <f>IF(OR($B62=17,CP$2="нет"),"#",IF(CHOOSE($B62,CP$35,CP$36,CP$37,CP$38,CP$39,CP$40,CP$41,CP$42,CP$43,CP$44,CP$45,CP$46,CP$47,CP$48,CP$49,CP$50,"#")='Часть 1'!AG16,1,0))</f>
        <v>1</v>
      </c>
      <c r="CQ62" s="65" t="str">
        <f>IF(OR($B62=17,CQ$2="нет"),"#",IF(AND('Часть 1'!AH16&lt;&gt;"#",CHOOSE($B62,CQ$35,CQ$36,CQ$37,CQ$38,CQ$39,CQ$40,CQ$41,CQ$42,CQ$43,CQ$44,CQ$45,CQ$46,CQ$47,CQ$48,CQ$49,CQ$50,"#")='Часть 1'!AH16),1,0)*IF(CQ$33=2,CS62,1))</f>
        <v>#</v>
      </c>
      <c r="CS62" s="65">
        <f>IF(OR($B62=17,CS$2="нет"),"#",IF(CHOOSE($B62,CS$35,CS$36,CS$37,CS$38,CS$39,CS$40,CS$41,CS$42,CS$43,CS$44,CS$45,CS$46,CS$47,CS$48,CS$49,CS$50,"#")='Часть 1'!AJ16,1,0))</f>
        <v>1</v>
      </c>
      <c r="CT62" s="65" t="str">
        <f>IF(OR($B62=17,CT$2="нет"),"#",IF(AND('Часть 1'!AK16&lt;&gt;"#",CHOOSE($B62,CT$35,CT$36,CT$37,CT$38,CT$39,CT$40,CT$41,CT$42,CT$43,CT$44,CT$45,CT$46,CT$47,CT$48,CT$49,CT$50,"#")='Часть 1'!AK16),1,0)*IF(CT$33=2,CV62,1))</f>
        <v>#</v>
      </c>
      <c r="CV62" s="65">
        <f>IF(OR($B62=17,CV$2="нет"),"#",IF(CHOOSE($B62,CV$35,CV$36,CV$37,CV$38,CV$39,CV$40,CV$41,CV$42,CV$43,CV$44,CV$45,CV$46,CV$47,CV$48,CV$49,CV$50,"#")='Часть 1'!AM16,1,0))</f>
        <v>1</v>
      </c>
      <c r="CW62" s="65" t="str">
        <f>IF(OR($B62=17,CW$2="нет"),"#",IF(AND('Часть 1'!AN16&lt;&gt;"#",CHOOSE($B62,CW$35,CW$36,CW$37,CW$38,CW$39,CW$40,CW$41,CW$42,CW$43,CW$44,CW$45,CW$46,CW$47,CW$48,CW$49,CW$50,"#")='Часть 1'!AN16),1,0)*IF(CW$33=2,CY62,1))</f>
        <v>#</v>
      </c>
      <c r="CY62" s="65">
        <f>IF(OR($B62=17,CY$2="нет"),"#",IF(CHOOSE($B62,CY$35,CY$36,CY$37,CY$38,CY$39,CY$40,CY$41,CY$42,CY$43,CY$44,CY$45,CY$46,CY$47,CY$48,CY$49,CY$50,"#")='Часть 1'!AP16,1,0))</f>
        <v>1</v>
      </c>
      <c r="CZ62" s="65" t="str">
        <f>IF(OR($B62=17,CZ$2="нет"),"#",IF(AND('Часть 1'!AQ16&lt;&gt;"#",CHOOSE($B62,CZ$35,CZ$36,CZ$37,CZ$38,CZ$39,CZ$40,CZ$41,CZ$42,CZ$43,CZ$44,CZ$45,CZ$46,CZ$47,CZ$48,CZ$49,CZ$50,"#")='Часть 1'!AQ16),1,0)*IF(CZ$33=2,DB62,1))</f>
        <v>#</v>
      </c>
      <c r="DB62" s="65">
        <f>IF(OR($B62=17,DB$2="нет"),"#",IF(CHOOSE($B62,DB$35,DB$36,DB$37,DB$38,DB$39,DB$40,DB$41,DB$42,DB$43,DB$44,DB$45,DB$46,DB$47,DB$48,DB$49,DB$50,"#")='Часть 1'!AS16,1,0))</f>
        <v>1</v>
      </c>
      <c r="DC62" s="65" t="str">
        <f>IF(OR($B62=17,DC$2="нет"),"#",IF(AND('Часть 1'!AT16&lt;&gt;"#",CHOOSE($B62,DC$35,DC$36,DC$37,DC$38,DC$39,DC$40,DC$41,DC$42,DC$43,DC$44,DC$45,DC$46,DC$47,DC$48,DC$49,DC$50,"#")='Часть 1'!AT16),1,0)*IF(DC$33=2,DE62,1))</f>
        <v>#</v>
      </c>
      <c r="DE62" s="65">
        <f>IF(OR($B62=17,DE$2="нет"),"#",IF(CHOOSE($B62,DE$35,DE$36,DE$37,DE$38,DE$39,DE$40,DE$41,DE$42,DE$43,DE$44,DE$45,DE$46,DE$47,DE$48,DE$49,DE$50,"#")='Часть 1'!AV16,1,0))</f>
        <v>1</v>
      </c>
      <c r="DF62" s="65" t="str">
        <f>IF(OR($B62=17,DF$2="нет"),"#",IF(AND('Часть 1'!AW16&lt;&gt;"#",CHOOSE($B62,DF$35,DF$36,DF$37,DF$38,DF$39,DF$40,DF$41,DF$42,DF$43,DF$44,DF$45,DF$46,DF$47,DF$48,DF$49,DF$50,"#")='Часть 1'!AW16),1,0)*IF(DF$33=2,DH62,1))</f>
        <v>#</v>
      </c>
      <c r="DH62" s="65">
        <f>IF(OR($B62=17,DH$2="нет"),"#",IF(CHOOSE($B62,DH$35,DH$36,DH$37,DH$38,DH$39,DH$40,DH$41,DH$42,DH$43,DH$44,DH$45,DH$46,DH$47,DH$48,DH$49,DH$50,"#")='Часть 1'!AY16,1,0))</f>
        <v>1</v>
      </c>
      <c r="DI62" s="65" t="str">
        <f>IF(OR($B62=17,DI$2="нет"),"#",IF(AND('Часть 1'!AZ16&lt;&gt;"#",CHOOSE($B62,DI$35,DI$36,DI$37,DI$38,DI$39,DI$40,DI$41,DI$42,DI$43,DI$44,DI$45,DI$46,DI$47,DI$48,DI$49,DI$50,"#")='Часть 1'!AZ16),1,0)*IF(DI$33=2,DK62,1))</f>
        <v>#</v>
      </c>
      <c r="DK62" s="65">
        <f>IF(OR($B62=17,DK$2="нет"),"#",IF(CHOOSE($B62,DK$35,DK$36,DK$37,DK$38,DK$39,DK$40,DK$41,DK$42,DK$43,DK$44,DK$45,DK$46,DK$47,DK$48,DK$49,DK$50,"#")='Часть 1'!BB16,1,0))</f>
        <v>1</v>
      </c>
      <c r="DL62" s="65" t="str">
        <f>IF(OR($B62=17,DL$2="нет"),"#",IF(AND('Часть 1'!BC16&lt;&gt;"#",CHOOSE($B62,DL$35,DL$36,DL$37,DL$38,DL$39,DL$40,DL$41,DL$42,DL$43,DL$44,DL$45,DL$46,DL$47,DL$48,DL$49,DL$50,"#")='Часть 1'!BC16),1,0)*IF(DL$33=2,DN62,1))</f>
        <v>#</v>
      </c>
      <c r="DN62" s="65">
        <f>IF(OR($B62=17,DN$2="нет"),"#",IF(CHOOSE($B62,DN$35,DN$36,DN$37,DN$38,DN$39,DN$40,DN$41,DN$42,DN$43,DN$44,DN$45,DN$46,DN$47,DN$48,DN$49,DN$50,"#")='Часть 1'!BE16,1,0))</f>
        <v>1</v>
      </c>
      <c r="DO62" s="65" t="str">
        <f>IF(OR($B62=17,DO$2="нет"),"#",IF(AND('Часть 1'!BF16&lt;&gt;"#",CHOOSE($B62,DO$35,DO$36,DO$37,DO$38,DO$39,DO$40,DO$41,DO$42,DO$43,DO$44,DO$45,DO$46,DO$47,DO$48,DO$49,DO$50,"#")='Часть 1'!BF16),1,0)*IF(DO$33=2,DQ62,1))</f>
        <v>#</v>
      </c>
      <c r="DQ62" s="65">
        <f>IF(OR($B62=17,DQ$2="нет"),"#",IF(CHOOSE($B62,DQ$35,DQ$36,DQ$37,DQ$38,DQ$39,DQ$40,DQ$41,DQ$42,DQ$43,DQ$44,DQ$45,DQ$46,DQ$47,DQ$48,DQ$49,DQ$50,"#")='Часть 1'!BH16,1,0))</f>
        <v>1</v>
      </c>
      <c r="DR62" s="65" t="str">
        <f>IF(OR($B62=17,DR$2="нет"),"#",IF(AND('Часть 1'!BI16&lt;&gt;"#",CHOOSE($B62,DR$35,DR$36,DR$37,DR$38,DR$39,DR$40,DR$41,DR$42,DR$43,DR$44,DR$45,DR$46,DR$47,DR$48,DR$49,DR$50,"#")='Часть 1'!BI16),1,0)*IF(DR$33=2,DT62,1))</f>
        <v>#</v>
      </c>
      <c r="DT62" s="65">
        <f>IF(OR($B62=17,DT$2="нет"),"#",IF(CHOOSE($B62,DT$35,DT$36,DT$37,DT$38,DT$39,DT$40,DT$41,DT$42,DT$43,DT$44,DT$45,DT$46,DT$47,DT$48,DT$49,DT$50,"#")='Часть 1'!BK16,1,0))</f>
        <v>1</v>
      </c>
    </row>
    <row r="63" spans="1:124" x14ac:dyDescent="0.2">
      <c r="A63" s="63">
        <v>11</v>
      </c>
      <c r="B63" s="63">
        <f>IF(AND(Список!H16&gt;0,Список!K16=1),CHOOSE(Список!M16,1,2,3,4,5,6,7,8,9,10,11,12,13,14,15,16),17)</f>
        <v>1</v>
      </c>
      <c r="C63" s="65">
        <f>IF(OR($B63=17,C$2="нет"),"#",IF(BM63=1,1,IF(CHOOSE($B63,C$35,C$36,C$37,C$38,C$39,C$40,C$41,C$42,C$43,C$44,C$45,C$46,C$47,C$48,C$49,C$50,"#")='Часть 1'!D17,1,0)*IF(C$33=2,E63,1)))</f>
        <v>0</v>
      </c>
      <c r="E63" s="65">
        <f>IF(OR($B63=17,E$2="нет"),"#",IF(CHOOSE($B63,E$35,E$36,E$37,E$38,E$39,E$40,E$41,E$42,E$43,E$44,E$45,E$46,E$47,E$48,E$49,E$50,"#")='Часть 1'!F17,1,0))</f>
        <v>1</v>
      </c>
      <c r="F63" s="65">
        <f>IF(OR($B63=17,F$2="нет"),"#",IF(BP63=1,1,IF(CHOOSE($B63,F$35,F$36,F$37,F$38,F$39,F$40,F$41,F$42,F$43,F$44,F$45,F$46,F$47,F$48,F$49,F$50,"#")='Часть 1'!G17,1,0)*IF(F$33=2,H63,1)))</f>
        <v>1</v>
      </c>
      <c r="H63" s="65">
        <f>IF(OR($B63=17,H$2="нет"),"#",IF(CHOOSE($B63,H$35,H$36,H$37,H$38,H$39,H$40,H$41,H$42,H$43,H$44,H$45,H$46,H$47,H$48,H$49,H$50,"#")='Часть 1'!I17,1,0))</f>
        <v>1</v>
      </c>
      <c r="I63" s="65">
        <f>IF(OR($B63=17,I$2="нет"),"#",IF(BS63=1,1,IF(CHOOSE($B63,I$35,I$36,I$37,I$38,I$39,I$40,I$41,I$42,I$43,I$44,I$45,I$46,I$47,I$48,I$49,I$50,"#")='Часть 1'!J17,1,0)*IF(I$33=2,K63,1)))</f>
        <v>1</v>
      </c>
      <c r="K63" s="65">
        <f>IF(OR($B63=17,K$2="нет"),"#",IF(CHOOSE($B63,K$35,K$36,K$37,K$38,K$39,K$40,K$41,K$42,K$43,K$44,K$45,K$46,K$47,K$48,K$49,K$50,"#")='Часть 1'!L17,1,0))</f>
        <v>1</v>
      </c>
      <c r="L63" s="65">
        <f>IF(OR($B63=17,L$2="нет"),"#",IF(BV63=1,1,IF(CHOOSE($B63,L$35,L$36,L$37,L$38,L$39,L$40,L$41,L$42,L$43,L$44,L$45,L$46,L$47,L$48,L$49,L$50,"#")='Часть 1'!M17,1,0)*IF(L$33=2,N63,1)))</f>
        <v>1</v>
      </c>
      <c r="N63" s="65">
        <f>IF(OR($B63=17,N$2="нет"),"#",IF(CHOOSE($B63,N$35,N$36,N$37,N$38,N$39,N$40,N$41,N$42,N$43,N$44,N$45,N$46,N$47,N$48,N$49,N$50,"#")='Часть 1'!O17,1,0))</f>
        <v>1</v>
      </c>
      <c r="O63" s="65">
        <f>IF(OR($B63=17,O$2="нет"),"#",IF(BY63=1,1,IF(CHOOSE($B63,O$35,O$36,O$37,O$38,O$39,O$40,O$41,O$42,O$43,O$44,O$45,O$46,O$47,O$48,O$49,O$50,"#")='Часть 1'!P17,1,0)*IF(O$33=2,Q63,1)))</f>
        <v>0</v>
      </c>
      <c r="Q63" s="65">
        <f>IF(OR($B63=17,Q$2="нет"),"#",IF(CHOOSE($B63,Q$35,Q$36,Q$37,Q$38,Q$39,Q$40,Q$41,Q$42,Q$43,Q$44,Q$45,Q$46,Q$47,Q$48,Q$49,Q$50,"#")='Часть 1'!R17,1,0))</f>
        <v>1</v>
      </c>
      <c r="R63" s="65">
        <f>IF(OR($B63=17,R$2="нет"),"#",IF(CB63=1,1,IF(CHOOSE($B63,R$35,R$36,R$37,R$38,R$39,R$40,R$41,R$42,R$43,R$44,R$45,R$46,R$47,R$48,R$49,R$50,"#")='Часть 1'!S17,1,0)*IF(R$33=2,T63,1)))</f>
        <v>1</v>
      </c>
      <c r="T63" s="65">
        <f>IF(OR($B63=17,T$2="нет"),"#",IF(CHOOSE($B63,T$35,T$36,T$37,T$38,T$39,T$40,T$41,T$42,T$43,T$44,T$45,T$46,T$47,T$48,T$49,T$50,"#")='Часть 1'!U17,1,0))</f>
        <v>1</v>
      </c>
      <c r="U63" s="65">
        <f>IF(OR($B63=17,U$2="нет"),"#",IF(CE63=1,1,IF(CHOOSE($B63,U$35,U$36,U$37,U$38,U$39,U$40,U$41,U$42,U$43,U$44,U$45,U$46,U$47,U$48,U$49,U$50,"#")='Часть 1'!V17,1,0)*IF(U$33=2,W63,1)))</f>
        <v>0</v>
      </c>
      <c r="W63" s="65">
        <f>IF(OR($B63=17,W$2="нет"),"#",IF(CHOOSE($B63,W$35,W$36,W$37,W$38,W$39,W$40,W$41,W$42,W$43,W$44,W$45,W$46,W$47,W$48,W$49,W$50,"#")='Часть 1'!X17,1,0))</f>
        <v>1</v>
      </c>
      <c r="X63" s="65">
        <f>IF(OR($B63=17,X$2="нет"),"#",IF(CH63=1,1,IF(CHOOSE($B63,X$35,X$36,X$37,X$38,X$39,X$40,X$41,X$42,X$43,X$44,X$45,X$46,X$47,X$48,X$49,X$50,"#")='Часть 1'!Y17,1,0)*IF(X$33=2,Z63,1)))</f>
        <v>0</v>
      </c>
      <c r="Z63" s="65">
        <f>IF(OR($B63=17,Z$2="нет"),"#",IF(CHOOSE($B63,Z$35,Z$36,Z$37,Z$38,Z$39,Z$40,Z$41,Z$42,Z$43,Z$44,Z$45,Z$46,Z$47,Z$48,Z$49,Z$50,"#")='Часть 1'!AA17,1,0))</f>
        <v>1</v>
      </c>
      <c r="AA63" s="65" t="str">
        <f>IF(OR($B63=17,AA$2="нет"),"#",IF(CK63=1,1,IF(CHOOSE($B63,AA$35,AA$36,AA$37,AA$38,AA$39,AA$40,AA$41,AA$42,AA$43,AA$44,AA$45,AA$46,AA$47,AA$48,AA$49,AA$50,"#")='Часть 1'!AB17,1,0)*IF(AA$33=2,AC63,1)))</f>
        <v>#</v>
      </c>
      <c r="AC63" s="65">
        <f>IF(OR($B63=17,AC$2="нет"),"#",IF(CHOOSE($B63,AC$35,AC$36,AC$37,AC$38,AC$39,AC$40,AC$41,AC$42,AC$43,AC$44,AC$45,AC$46,AC$47,AC$48,AC$49,AC$50,"#")='Часть 1'!AD17,1,0))</f>
        <v>1</v>
      </c>
      <c r="AD63" s="65" t="str">
        <f>IF(OR($B63=17,AD$2="нет"),"#",IF(CN63=1,1,IF(CHOOSE($B63,AD$35,AD$36,AD$37,AD$38,AD$39,AD$40,AD$41,AD$42,AD$43,AD$44,AD$45,AD$46,AD$47,AD$48,AD$49,AD$50,"#")='Часть 1'!AE17,1,0)*IF(AD$33=2,AF63,1)))</f>
        <v>#</v>
      </c>
      <c r="AF63" s="65">
        <f>IF(OR($B63=17,AF$2="нет"),"#",IF(CHOOSE($B63,AF$35,AF$36,AF$37,AF$38,AF$39,AF$40,AF$41,AF$42,AF$43,AF$44,AF$45,AF$46,AF$47,AF$48,AF$49,AF$50,"#")='Часть 1'!AG17,1,0))</f>
        <v>1</v>
      </c>
      <c r="AG63" s="65" t="str">
        <f>IF(OR($B63=17,AG$2="нет"),"#",IF(CQ63=1,1,IF(CHOOSE($B63,AG$35,AG$36,AG$37,AG$38,AG$39,AG$40,AG$41,AG$42,AG$43,AG$44,AG$45,AG$46,AG$47,AG$48,AG$49,AG$50,"#")='Часть 1'!AH17,1,0)*IF(AG$33=2,AI63,1)))</f>
        <v>#</v>
      </c>
      <c r="AI63" s="65">
        <f>IF(OR($B63=17,AI$2="нет"),"#",IF(CHOOSE($B63,AI$35,AI$36,AI$37,AI$38,AI$39,AI$40,AI$41,AI$42,AI$43,AI$44,AI$45,AI$46,AI$47,AI$48,AI$49,AI$50,"#")='Часть 1'!AJ17,1,0))</f>
        <v>1</v>
      </c>
      <c r="AJ63" s="65" t="str">
        <f>IF(OR($B63=17,AJ$2="нет"),"#",IF(CT63=1,1,IF(CHOOSE($B63,AJ$35,AJ$36,AJ$37,AJ$38,AJ$39,AJ$40,AJ$41,AJ$42,AJ$43,AJ$44,AJ$45,AJ$46,AJ$47,AJ$48,AJ$49,AJ$50,"#")='Часть 1'!AK17,1,0)*IF(AJ$33=2,AL63,1)))</f>
        <v>#</v>
      </c>
      <c r="AL63" s="65">
        <f>IF(OR($B63=17,AL$2="нет"),"#",IF(CHOOSE($B63,AL$35,AL$36,AL$37,AL$38,AL$39,AL$40,AL$41,AL$42,AL$43,AL$44,AL$45,AL$46,AL$47,AL$48,AL$49,AL$50,"#")='Часть 1'!AM17,1,0))</f>
        <v>1</v>
      </c>
      <c r="AM63" s="65" t="str">
        <f>IF(OR($B63=17,AM$2="нет"),"#",IF(CW63=1,1,IF(CHOOSE($B63,AM$35,AM$36,AM$37,AM$38,AM$39,AM$40,AM$41,AM$42,AM$43,AM$44,AM$45,AM$46,AM$47,AM$48,AM$49,AM$50,"#")='Часть 1'!AN17,1,0)*IF(AM$33=2,AO63,1)))</f>
        <v>#</v>
      </c>
      <c r="AO63" s="65">
        <f>IF(OR($B63=17,AO$2="нет"),"#",IF(CHOOSE($B63,AO$35,AO$36,AO$37,AO$38,AO$39,AO$40,AO$41,AO$42,AO$43,AO$44,AO$45,AO$46,AO$47,AO$48,AO$49,AO$50,"#")='Часть 1'!AP17,1,0))</f>
        <v>1</v>
      </c>
      <c r="AP63" s="65" t="str">
        <f>IF(OR($B63=17,AP$2="нет"),"#",IF(CZ63=1,1,IF(CHOOSE($B63,AP$35,AP$36,AP$37,AP$38,AP$39,AP$40,AP$41,AP$42,AP$43,AP$44,AP$45,AP$46,AP$47,AP$48,AP$49,AP$50,"#")='Часть 1'!AQ17,1,0)*IF(AP$33=2,AR63,1)))</f>
        <v>#</v>
      </c>
      <c r="AR63" s="65">
        <f>IF(OR($B63=17,AR$2="нет"),"#",IF(CHOOSE($B63,AR$35,AR$36,AR$37,AR$38,AR$39,AR$40,AR$41,AR$42,AR$43,AR$44,AR$45,AR$46,AR$47,AR$48,AR$49,AR$50,"#")='Часть 1'!AS17,1,0))</f>
        <v>1</v>
      </c>
      <c r="AS63" s="65" t="str">
        <f>IF(OR($B63=17,AS$2="нет"),"#",IF(DC63=1,1,IF(CHOOSE($B63,AS$35,AS$36,AS$37,AS$38,AS$39,AS$40,AS$41,AS$42,AS$43,AS$44,AS$45,AS$46,AS$47,AS$48,AS$49,AS$50,"#")='Часть 1'!AT17,1,0)*IF(AS$33=2,AU63,1)))</f>
        <v>#</v>
      </c>
      <c r="AU63" s="65">
        <f>IF(OR($B63=17,AU$2="нет"),"#",IF(CHOOSE($B63,AU$35,AU$36,AU$37,AU$38,AU$39,AU$40,AU$41,AU$42,AU$43,AU$44,AU$45,AU$46,AU$47,AU$48,AU$49,AU$50,"#")='Часть 1'!AV17,1,0))</f>
        <v>1</v>
      </c>
      <c r="AV63" s="65" t="str">
        <f>IF(OR($B63=17,AV$2="нет"),"#",IF(DF63=1,1,IF(CHOOSE($B63,AV$35,AV$36,AV$37,AV$38,AV$39,AV$40,AV$41,AV$42,AV$43,AV$44,AV$45,AV$46,AV$47,AV$48,AV$49,AV$50,"#")='Часть 1'!AW17,1,0)*IF(AV$33=2,AX63,1)))</f>
        <v>#</v>
      </c>
      <c r="AX63" s="65">
        <f>IF(OR($B63=17,AX$2="нет"),"#",IF(CHOOSE($B63,AX$35,AX$36,AX$37,AX$38,AX$39,AX$40,AX$41,AX$42,AX$43,AX$44,AX$45,AX$46,AX$47,AX$48,AX$49,AX$50,"#")='Часть 1'!AY17,1,0))</f>
        <v>1</v>
      </c>
      <c r="AY63" s="65" t="str">
        <f>IF(OR($B63=17,AY$2="нет"),"#",IF(DI63=1,1,IF(CHOOSE($B63,AY$35,AY$36,AY$37,AY$38,AY$39,AY$40,AY$41,AY$42,AY$43,AY$44,AY$45,AY$46,AY$47,AY$48,AY$49,AY$50,"#")='Часть 1'!AZ17,1,0)*IF(AY$33=2,BA63,1)))</f>
        <v>#</v>
      </c>
      <c r="BA63" s="65">
        <f>IF(OR($B63=17,BA$2="нет"),"#",IF(CHOOSE($B63,BA$35,BA$36,BA$37,BA$38,BA$39,BA$40,BA$41,BA$42,BA$43,BA$44,BA$45,BA$46,BA$47,BA$48,BA$49,BA$50,"#")='Часть 1'!BB17,1,0))</f>
        <v>1</v>
      </c>
      <c r="BB63" s="65" t="str">
        <f>IF(OR($B63=17,BB$2="нет"),"#",IF(DL63=1,1,IF(CHOOSE($B63,BB$35,BB$36,BB$37,BB$38,BB$39,BB$40,BB$41,BB$42,BB$43,BB$44,BB$45,BB$46,BB$47,BB$48,BB$49,BB$50,"#")='Часть 1'!BC17,1,0)*IF(BB$33=2,BD63,1)))</f>
        <v>#</v>
      </c>
      <c r="BD63" s="65">
        <f>IF(OR($B63=17,BD$2="нет"),"#",IF(CHOOSE($B63,BD$35,BD$36,BD$37,BD$38,BD$39,BD$40,BD$41,BD$42,BD$43,BD$44,BD$45,BD$46,BD$47,BD$48,BD$49,BD$50,"#")='Часть 1'!BE17,1,0))</f>
        <v>1</v>
      </c>
      <c r="BE63" s="65" t="str">
        <f>IF(OR($B63=17,BE$2="нет"),"#",IF(DO63=1,1,IF(CHOOSE($B63,BE$35,BE$36,BE$37,BE$38,BE$39,BE$40,BE$41,BE$42,BE$43,BE$44,BE$45,BE$46,BE$47,BE$48,BE$49,BE$50,"#")='Часть 1'!BF17,1,0)*IF(BE$33=2,BG63,1)))</f>
        <v>#</v>
      </c>
      <c r="BG63" s="65">
        <f>IF(OR($B63=17,BG$2="нет"),"#",IF(CHOOSE($B63,BG$35,BG$36,BG$37,BG$38,BG$39,BG$40,BG$41,BG$42,BG$43,BG$44,BG$45,BG$46,BG$47,BG$48,BG$49,BG$50,"#")='Часть 1'!BH17,1,0))</f>
        <v>1</v>
      </c>
      <c r="BH63" s="65" t="str">
        <f>IF(OR($B63=17,BH$2="нет"),"#",IF(DR63=1,1,IF(CHOOSE($B63,BH$35,BH$36,BH$37,BH$38,BH$39,BH$40,BH$41,BH$42,BH$43,BH$44,BH$45,BH$46,BH$47,BH$48,BH$49,BH$50,"#")='Часть 1'!BI17,1,0)*IF(BH$33=2,BJ63,1)))</f>
        <v>#</v>
      </c>
      <c r="BJ63" s="65">
        <f>IF(OR($B63=17,BJ$2="нет"),"#",IF(CHOOSE($B63,BJ$35,BJ$36,BJ$37,BJ$38,BJ$39,BJ$40,BJ$41,BJ$42,BJ$43,BJ$44,BJ$45,BJ$46,BJ$47,BJ$48,BJ$49,BJ$50,"#")='Часть 1'!BK17,1,0))</f>
        <v>1</v>
      </c>
      <c r="BM63" s="65">
        <f>IF(OR($B63=17,BM$2="нет"),"#",IF(AND('Часть 1'!D17&lt;&gt;"#",CHOOSE($B63,BM$35,BM$36,BM$37,BM$38,BM$39,BM$40,BM$41,BM$42,BM$43,BM$44,BM$45,BM$46,BM$47,BM$48,BM$49,BM$50,"#")='Часть 1'!D17),1,0)*IF(BM$33=2,BO63,1))</f>
        <v>0</v>
      </c>
      <c r="BO63" s="65">
        <f>IF(OR($B63=17,BO$2="нет"),"#",IF(CHOOSE($B63,BO$35,BO$36,BO$37,BO$38,BO$39,BO$40,BO$41,BO$42,BO$43,BO$44,BO$45,BO$46,BO$47,BO$48,BO$49,BO$50,"#")='Часть 1'!F17,1,0))</f>
        <v>1</v>
      </c>
      <c r="BP63" s="65">
        <f>IF(OR($B63=17,BP$2="нет"),"#",IF(AND('Часть 1'!G17&lt;&gt;"#",CHOOSE($B63,BP$35,BP$36,BP$37,BP$38,BP$39,BP$40,BP$41,BP$42,BP$43,BP$44,BP$45,BP$46,BP$47,BP$48,BP$49,BP$50,"#")='Часть 1'!G17),1,0)*IF(BP$33=2,BR63,1))</f>
        <v>0</v>
      </c>
      <c r="BR63" s="65">
        <f>IF(OR($B63=17,BR$2="нет"),"#",IF(CHOOSE($B63,BR$35,BR$36,BR$37,BR$38,BR$39,BR$40,BR$41,BR$42,BR$43,BR$44,BR$45,BR$46,BR$47,BR$48,BR$49,BR$50,"#")='Часть 1'!I17,1,0))</f>
        <v>1</v>
      </c>
      <c r="BS63" s="65">
        <f>IF(OR($B63=17,BS$2="нет"),"#",IF(AND('Часть 1'!J17&lt;&gt;"#",CHOOSE($B63,BS$35,BS$36,BS$37,BS$38,BS$39,BS$40,BS$41,BS$42,BS$43,BS$44,BS$45,BS$46,BS$47,BS$48,BS$49,BS$50,"#")='Часть 1'!J17),1,0)*IF(BS$33=2,BU63,1))</f>
        <v>0</v>
      </c>
      <c r="BU63" s="65">
        <f>IF(OR($B63=17,BU$2="нет"),"#",IF(CHOOSE($B63,BU$35,BU$36,BU$37,BU$38,BU$39,BU$40,BU$41,BU$42,BU$43,BU$44,BU$45,BU$46,BU$47,BU$48,BU$49,BU$50,"#")='Часть 1'!L17,1,0))</f>
        <v>1</v>
      </c>
      <c r="BV63" s="65">
        <f>IF(OR($B63=17,BV$2="нет"),"#",IF(AND('Часть 1'!M17&lt;&gt;"#",CHOOSE($B63,BV$35,BV$36,BV$37,BV$38,BV$39,BV$40,BV$41,BV$42,BV$43,BV$44,BV$45,BV$46,BV$47,BV$48,BV$49,BV$50,"#")='Часть 1'!M17),1,0)*IF(BV$33=2,BX63,1))</f>
        <v>0</v>
      </c>
      <c r="BX63" s="65">
        <f>IF(OR($B63=17,BX$2="нет"),"#",IF(CHOOSE($B63,BX$35,BX$36,BX$37,BX$38,BX$39,BX$40,BX$41,BX$42,BX$43,BX$44,BX$45,BX$46,BX$47,BX$48,BX$49,BX$50,"#")='Часть 1'!O17,1,0))</f>
        <v>1</v>
      </c>
      <c r="BY63" s="65">
        <f>IF(OR($B63=17,BY$2="нет"),"#",IF(AND('Часть 1'!P17&lt;&gt;"#",CHOOSE($B63,BY$35,BY$36,BY$37,BY$38,BY$39,BY$40,BY$41,BY$42,BY$43,BY$44,BY$45,BY$46,BY$47,BY$48,BY$49,BY$50,"#")='Часть 1'!P17),1,0)*IF(BY$33=2,CA63,1))</f>
        <v>0</v>
      </c>
      <c r="CA63" s="65">
        <f>IF(OR($B63=17,CA$2="нет"),"#",IF(CHOOSE($B63,CA$35,CA$36,CA$37,CA$38,CA$39,CA$40,CA$41,CA$42,CA$43,CA$44,CA$45,CA$46,CA$47,CA$48,CA$49,CA$50,"#")='Часть 1'!R17,1,0))</f>
        <v>1</v>
      </c>
      <c r="CB63" s="65">
        <f>IF(OR($B63=17,CB$2="нет"),"#",IF(AND('Часть 1'!S17&lt;&gt;"#",CHOOSE($B63,CB$35,CB$36,CB$37,CB$38,CB$39,CB$40,CB$41,CB$42,CB$43,CB$44,CB$45,CB$46,CB$47,CB$48,CB$49,CB$50,"#")='Часть 1'!S17),1,0)*IF(CB$33=2,CD63,1))</f>
        <v>0</v>
      </c>
      <c r="CD63" s="65">
        <f>IF(OR($B63=17,CD$2="нет"),"#",IF(CHOOSE($B63,CD$35,CD$36,CD$37,CD$38,CD$39,CD$40,CD$41,CD$42,CD$43,CD$44,CD$45,CD$46,CD$47,CD$48,CD$49,CD$50,"#")='Часть 1'!U17,1,0))</f>
        <v>1</v>
      </c>
      <c r="CE63" s="65">
        <f>IF(OR($B63=17,CE$2="нет"),"#",IF(AND('Часть 1'!V17&lt;&gt;"#",CHOOSE($B63,CE$35,CE$36,CE$37,CE$38,CE$39,CE$40,CE$41,CE$42,CE$43,CE$44,CE$45,CE$46,CE$47,CE$48,CE$49,CE$50,"#")='Часть 1'!V17),1,0)*IF(CE$33=2,CG63,1))</f>
        <v>0</v>
      </c>
      <c r="CG63" s="65">
        <f>IF(OR($B63=17,CG$2="нет"),"#",IF(CHOOSE($B63,CG$35,CG$36,CG$37,CG$38,CG$39,CG$40,CG$41,CG$42,CG$43,CG$44,CG$45,CG$46,CG$47,CG$48,CG$49,CG$50,"#")='Часть 1'!X17,1,0))</f>
        <v>1</v>
      </c>
      <c r="CH63" s="65">
        <f>IF(OR($B63=17,CH$2="нет"),"#",IF(AND('Часть 1'!Y17&lt;&gt;"#",CHOOSE($B63,CH$35,CH$36,CH$37,CH$38,CH$39,CH$40,CH$41,CH$42,CH$43,CH$44,CH$45,CH$46,CH$47,CH$48,CH$49,CH$50,"#")='Часть 1'!Y17),1,0)*IF(CH$33=2,CJ63,1))</f>
        <v>0</v>
      </c>
      <c r="CJ63" s="65">
        <f>IF(OR($B63=17,CJ$2="нет"),"#",IF(CHOOSE($B63,CJ$35,CJ$36,CJ$37,CJ$38,CJ$39,CJ$40,CJ$41,CJ$42,CJ$43,CJ$44,CJ$45,CJ$46,CJ$47,CJ$48,CJ$49,CJ$50,"#")='Часть 1'!AA17,1,0))</f>
        <v>1</v>
      </c>
      <c r="CK63" s="65" t="str">
        <f>IF(OR($B63=17,CK$2="нет"),"#",IF(AND('Часть 1'!AB17&lt;&gt;"#",CHOOSE($B63,CK$35,CK$36,CK$37,CK$38,CK$39,CK$40,CK$41,CK$42,CK$43,CK$44,CK$45,CK$46,CK$47,CK$48,CK$49,CK$50,"#")='Часть 1'!AB17),1,0)*IF(CK$33=2,CM63,1))</f>
        <v>#</v>
      </c>
      <c r="CM63" s="65">
        <f>IF(OR($B63=17,CM$2="нет"),"#",IF(CHOOSE($B63,CM$35,CM$36,CM$37,CM$38,CM$39,CM$40,CM$41,CM$42,CM$43,CM$44,CM$45,CM$46,CM$47,CM$48,CM$49,CM$50,"#")='Часть 1'!AD17,1,0))</f>
        <v>1</v>
      </c>
      <c r="CN63" s="65" t="str">
        <f>IF(OR($B63=17,CN$2="нет"),"#",IF(AND('Часть 1'!AE17&lt;&gt;"#",CHOOSE($B63,CN$35,CN$36,CN$37,CN$38,CN$39,CN$40,CN$41,CN$42,CN$43,CN$44,CN$45,CN$46,CN$47,CN$48,CN$49,CN$50,"#")='Часть 1'!AE17),1,0)*IF(CN$33=2,CP63,1))</f>
        <v>#</v>
      </c>
      <c r="CP63" s="65">
        <f>IF(OR($B63=17,CP$2="нет"),"#",IF(CHOOSE($B63,CP$35,CP$36,CP$37,CP$38,CP$39,CP$40,CP$41,CP$42,CP$43,CP$44,CP$45,CP$46,CP$47,CP$48,CP$49,CP$50,"#")='Часть 1'!AG17,1,0))</f>
        <v>1</v>
      </c>
      <c r="CQ63" s="65" t="str">
        <f>IF(OR($B63=17,CQ$2="нет"),"#",IF(AND('Часть 1'!AH17&lt;&gt;"#",CHOOSE($B63,CQ$35,CQ$36,CQ$37,CQ$38,CQ$39,CQ$40,CQ$41,CQ$42,CQ$43,CQ$44,CQ$45,CQ$46,CQ$47,CQ$48,CQ$49,CQ$50,"#")='Часть 1'!AH17),1,0)*IF(CQ$33=2,CS63,1))</f>
        <v>#</v>
      </c>
      <c r="CS63" s="65">
        <f>IF(OR($B63=17,CS$2="нет"),"#",IF(CHOOSE($B63,CS$35,CS$36,CS$37,CS$38,CS$39,CS$40,CS$41,CS$42,CS$43,CS$44,CS$45,CS$46,CS$47,CS$48,CS$49,CS$50,"#")='Часть 1'!AJ17,1,0))</f>
        <v>1</v>
      </c>
      <c r="CT63" s="65" t="str">
        <f>IF(OR($B63=17,CT$2="нет"),"#",IF(AND('Часть 1'!AK17&lt;&gt;"#",CHOOSE($B63,CT$35,CT$36,CT$37,CT$38,CT$39,CT$40,CT$41,CT$42,CT$43,CT$44,CT$45,CT$46,CT$47,CT$48,CT$49,CT$50,"#")='Часть 1'!AK17),1,0)*IF(CT$33=2,CV63,1))</f>
        <v>#</v>
      </c>
      <c r="CV63" s="65">
        <f>IF(OR($B63=17,CV$2="нет"),"#",IF(CHOOSE($B63,CV$35,CV$36,CV$37,CV$38,CV$39,CV$40,CV$41,CV$42,CV$43,CV$44,CV$45,CV$46,CV$47,CV$48,CV$49,CV$50,"#")='Часть 1'!AM17,1,0))</f>
        <v>1</v>
      </c>
      <c r="CW63" s="65" t="str">
        <f>IF(OR($B63=17,CW$2="нет"),"#",IF(AND('Часть 1'!AN17&lt;&gt;"#",CHOOSE($B63,CW$35,CW$36,CW$37,CW$38,CW$39,CW$40,CW$41,CW$42,CW$43,CW$44,CW$45,CW$46,CW$47,CW$48,CW$49,CW$50,"#")='Часть 1'!AN17),1,0)*IF(CW$33=2,CY63,1))</f>
        <v>#</v>
      </c>
      <c r="CY63" s="65">
        <f>IF(OR($B63=17,CY$2="нет"),"#",IF(CHOOSE($B63,CY$35,CY$36,CY$37,CY$38,CY$39,CY$40,CY$41,CY$42,CY$43,CY$44,CY$45,CY$46,CY$47,CY$48,CY$49,CY$50,"#")='Часть 1'!AP17,1,0))</f>
        <v>1</v>
      </c>
      <c r="CZ63" s="65" t="str">
        <f>IF(OR($B63=17,CZ$2="нет"),"#",IF(AND('Часть 1'!AQ17&lt;&gt;"#",CHOOSE($B63,CZ$35,CZ$36,CZ$37,CZ$38,CZ$39,CZ$40,CZ$41,CZ$42,CZ$43,CZ$44,CZ$45,CZ$46,CZ$47,CZ$48,CZ$49,CZ$50,"#")='Часть 1'!AQ17),1,0)*IF(CZ$33=2,DB63,1))</f>
        <v>#</v>
      </c>
      <c r="DB63" s="65">
        <f>IF(OR($B63=17,DB$2="нет"),"#",IF(CHOOSE($B63,DB$35,DB$36,DB$37,DB$38,DB$39,DB$40,DB$41,DB$42,DB$43,DB$44,DB$45,DB$46,DB$47,DB$48,DB$49,DB$50,"#")='Часть 1'!AS17,1,0))</f>
        <v>1</v>
      </c>
      <c r="DC63" s="65" t="str">
        <f>IF(OR($B63=17,DC$2="нет"),"#",IF(AND('Часть 1'!AT17&lt;&gt;"#",CHOOSE($B63,DC$35,DC$36,DC$37,DC$38,DC$39,DC$40,DC$41,DC$42,DC$43,DC$44,DC$45,DC$46,DC$47,DC$48,DC$49,DC$50,"#")='Часть 1'!AT17),1,0)*IF(DC$33=2,DE63,1))</f>
        <v>#</v>
      </c>
      <c r="DE63" s="65">
        <f>IF(OR($B63=17,DE$2="нет"),"#",IF(CHOOSE($B63,DE$35,DE$36,DE$37,DE$38,DE$39,DE$40,DE$41,DE$42,DE$43,DE$44,DE$45,DE$46,DE$47,DE$48,DE$49,DE$50,"#")='Часть 1'!AV17,1,0))</f>
        <v>1</v>
      </c>
      <c r="DF63" s="65" t="str">
        <f>IF(OR($B63=17,DF$2="нет"),"#",IF(AND('Часть 1'!AW17&lt;&gt;"#",CHOOSE($B63,DF$35,DF$36,DF$37,DF$38,DF$39,DF$40,DF$41,DF$42,DF$43,DF$44,DF$45,DF$46,DF$47,DF$48,DF$49,DF$50,"#")='Часть 1'!AW17),1,0)*IF(DF$33=2,DH63,1))</f>
        <v>#</v>
      </c>
      <c r="DH63" s="65">
        <f>IF(OR($B63=17,DH$2="нет"),"#",IF(CHOOSE($B63,DH$35,DH$36,DH$37,DH$38,DH$39,DH$40,DH$41,DH$42,DH$43,DH$44,DH$45,DH$46,DH$47,DH$48,DH$49,DH$50,"#")='Часть 1'!AY17,1,0))</f>
        <v>1</v>
      </c>
      <c r="DI63" s="65" t="str">
        <f>IF(OR($B63=17,DI$2="нет"),"#",IF(AND('Часть 1'!AZ17&lt;&gt;"#",CHOOSE($B63,DI$35,DI$36,DI$37,DI$38,DI$39,DI$40,DI$41,DI$42,DI$43,DI$44,DI$45,DI$46,DI$47,DI$48,DI$49,DI$50,"#")='Часть 1'!AZ17),1,0)*IF(DI$33=2,DK63,1))</f>
        <v>#</v>
      </c>
      <c r="DK63" s="65">
        <f>IF(OR($B63=17,DK$2="нет"),"#",IF(CHOOSE($B63,DK$35,DK$36,DK$37,DK$38,DK$39,DK$40,DK$41,DK$42,DK$43,DK$44,DK$45,DK$46,DK$47,DK$48,DK$49,DK$50,"#")='Часть 1'!BB17,1,0))</f>
        <v>1</v>
      </c>
      <c r="DL63" s="65" t="str">
        <f>IF(OR($B63=17,DL$2="нет"),"#",IF(AND('Часть 1'!BC17&lt;&gt;"#",CHOOSE($B63,DL$35,DL$36,DL$37,DL$38,DL$39,DL$40,DL$41,DL$42,DL$43,DL$44,DL$45,DL$46,DL$47,DL$48,DL$49,DL$50,"#")='Часть 1'!BC17),1,0)*IF(DL$33=2,DN63,1))</f>
        <v>#</v>
      </c>
      <c r="DN63" s="65">
        <f>IF(OR($B63=17,DN$2="нет"),"#",IF(CHOOSE($B63,DN$35,DN$36,DN$37,DN$38,DN$39,DN$40,DN$41,DN$42,DN$43,DN$44,DN$45,DN$46,DN$47,DN$48,DN$49,DN$50,"#")='Часть 1'!BE17,1,0))</f>
        <v>1</v>
      </c>
      <c r="DO63" s="65" t="str">
        <f>IF(OR($B63=17,DO$2="нет"),"#",IF(AND('Часть 1'!BF17&lt;&gt;"#",CHOOSE($B63,DO$35,DO$36,DO$37,DO$38,DO$39,DO$40,DO$41,DO$42,DO$43,DO$44,DO$45,DO$46,DO$47,DO$48,DO$49,DO$50,"#")='Часть 1'!BF17),1,0)*IF(DO$33=2,DQ63,1))</f>
        <v>#</v>
      </c>
      <c r="DQ63" s="65">
        <f>IF(OR($B63=17,DQ$2="нет"),"#",IF(CHOOSE($B63,DQ$35,DQ$36,DQ$37,DQ$38,DQ$39,DQ$40,DQ$41,DQ$42,DQ$43,DQ$44,DQ$45,DQ$46,DQ$47,DQ$48,DQ$49,DQ$50,"#")='Часть 1'!BH17,1,0))</f>
        <v>1</v>
      </c>
      <c r="DR63" s="65" t="str">
        <f>IF(OR($B63=17,DR$2="нет"),"#",IF(AND('Часть 1'!BI17&lt;&gt;"#",CHOOSE($B63,DR$35,DR$36,DR$37,DR$38,DR$39,DR$40,DR$41,DR$42,DR$43,DR$44,DR$45,DR$46,DR$47,DR$48,DR$49,DR$50,"#")='Часть 1'!BI17),1,0)*IF(DR$33=2,DT63,1))</f>
        <v>#</v>
      </c>
      <c r="DT63" s="65">
        <f>IF(OR($B63=17,DT$2="нет"),"#",IF(CHOOSE($B63,DT$35,DT$36,DT$37,DT$38,DT$39,DT$40,DT$41,DT$42,DT$43,DT$44,DT$45,DT$46,DT$47,DT$48,DT$49,DT$50,"#")='Часть 1'!BK17,1,0))</f>
        <v>1</v>
      </c>
    </row>
    <row r="64" spans="1:124" x14ac:dyDescent="0.2">
      <c r="A64" s="63">
        <v>12</v>
      </c>
      <c r="B64" s="63">
        <f>IF(AND(Список!H17&gt;0,Список!K17=1),CHOOSE(Список!M17,1,2,3,4,5,6,7,8,9,10,11,12,13,14,15,16),17)</f>
        <v>1</v>
      </c>
      <c r="C64" s="65">
        <f>IF(OR($B64=17,C$2="нет"),"#",IF(BM64=1,1,IF(CHOOSE($B64,C$35,C$36,C$37,C$38,C$39,C$40,C$41,C$42,C$43,C$44,C$45,C$46,C$47,C$48,C$49,C$50,"#")='Часть 1'!D18,1,0)*IF(C$33=2,E64,1)))</f>
        <v>0</v>
      </c>
      <c r="E64" s="65">
        <f>IF(OR($B64=17,E$2="нет"),"#",IF(CHOOSE($B64,E$35,E$36,E$37,E$38,E$39,E$40,E$41,E$42,E$43,E$44,E$45,E$46,E$47,E$48,E$49,E$50,"#")='Часть 1'!F18,1,0))</f>
        <v>1</v>
      </c>
      <c r="F64" s="65">
        <f>IF(OR($B64=17,F$2="нет"),"#",IF(BP64=1,1,IF(CHOOSE($B64,F$35,F$36,F$37,F$38,F$39,F$40,F$41,F$42,F$43,F$44,F$45,F$46,F$47,F$48,F$49,F$50,"#")='Часть 1'!G18,1,0)*IF(F$33=2,H64,1)))</f>
        <v>1</v>
      </c>
      <c r="H64" s="65">
        <f>IF(OR($B64=17,H$2="нет"),"#",IF(CHOOSE($B64,H$35,H$36,H$37,H$38,H$39,H$40,H$41,H$42,H$43,H$44,H$45,H$46,H$47,H$48,H$49,H$50,"#")='Часть 1'!I18,1,0))</f>
        <v>1</v>
      </c>
      <c r="I64" s="65">
        <f>IF(OR($B64=17,I$2="нет"),"#",IF(BS64=1,1,IF(CHOOSE($B64,I$35,I$36,I$37,I$38,I$39,I$40,I$41,I$42,I$43,I$44,I$45,I$46,I$47,I$48,I$49,I$50,"#")='Часть 1'!J18,1,0)*IF(I$33=2,K64,1)))</f>
        <v>0</v>
      </c>
      <c r="K64" s="65">
        <f>IF(OR($B64=17,K$2="нет"),"#",IF(CHOOSE($B64,K$35,K$36,K$37,K$38,K$39,K$40,K$41,K$42,K$43,K$44,K$45,K$46,K$47,K$48,K$49,K$50,"#")='Часть 1'!L18,1,0))</f>
        <v>1</v>
      </c>
      <c r="L64" s="65">
        <f>IF(OR($B64=17,L$2="нет"),"#",IF(BV64=1,1,IF(CHOOSE($B64,L$35,L$36,L$37,L$38,L$39,L$40,L$41,L$42,L$43,L$44,L$45,L$46,L$47,L$48,L$49,L$50,"#")='Часть 1'!M18,1,0)*IF(L$33=2,N64,1)))</f>
        <v>1</v>
      </c>
      <c r="N64" s="65">
        <f>IF(OR($B64=17,N$2="нет"),"#",IF(CHOOSE($B64,N$35,N$36,N$37,N$38,N$39,N$40,N$41,N$42,N$43,N$44,N$45,N$46,N$47,N$48,N$49,N$50,"#")='Часть 1'!O18,1,0))</f>
        <v>1</v>
      </c>
      <c r="O64" s="65">
        <f>IF(OR($B64=17,O$2="нет"),"#",IF(BY64=1,1,IF(CHOOSE($B64,O$35,O$36,O$37,O$38,O$39,O$40,O$41,O$42,O$43,O$44,O$45,O$46,O$47,O$48,O$49,O$50,"#")='Часть 1'!P18,1,0)*IF(O$33=2,Q64,1)))</f>
        <v>1</v>
      </c>
      <c r="Q64" s="65">
        <f>IF(OR($B64=17,Q$2="нет"),"#",IF(CHOOSE($B64,Q$35,Q$36,Q$37,Q$38,Q$39,Q$40,Q$41,Q$42,Q$43,Q$44,Q$45,Q$46,Q$47,Q$48,Q$49,Q$50,"#")='Часть 1'!R18,1,0))</f>
        <v>1</v>
      </c>
      <c r="R64" s="65">
        <f>IF(OR($B64=17,R$2="нет"),"#",IF(CB64=1,1,IF(CHOOSE($B64,R$35,R$36,R$37,R$38,R$39,R$40,R$41,R$42,R$43,R$44,R$45,R$46,R$47,R$48,R$49,R$50,"#")='Часть 1'!S18,1,0)*IF(R$33=2,T64,1)))</f>
        <v>1</v>
      </c>
      <c r="T64" s="65">
        <f>IF(OR($B64=17,T$2="нет"),"#",IF(CHOOSE($B64,T$35,T$36,T$37,T$38,T$39,T$40,T$41,T$42,T$43,T$44,T$45,T$46,T$47,T$48,T$49,T$50,"#")='Часть 1'!U18,1,0))</f>
        <v>1</v>
      </c>
      <c r="U64" s="65">
        <f>IF(OR($B64=17,U$2="нет"),"#",IF(CE64=1,1,IF(CHOOSE($B64,U$35,U$36,U$37,U$38,U$39,U$40,U$41,U$42,U$43,U$44,U$45,U$46,U$47,U$48,U$49,U$50,"#")='Часть 1'!V18,1,0)*IF(U$33=2,W64,1)))</f>
        <v>0</v>
      </c>
      <c r="W64" s="65">
        <f>IF(OR($B64=17,W$2="нет"),"#",IF(CHOOSE($B64,W$35,W$36,W$37,W$38,W$39,W$40,W$41,W$42,W$43,W$44,W$45,W$46,W$47,W$48,W$49,W$50,"#")='Часть 1'!X18,1,0))</f>
        <v>1</v>
      </c>
      <c r="X64" s="65">
        <f>IF(OR($B64=17,X$2="нет"),"#",IF(CH64=1,1,IF(CHOOSE($B64,X$35,X$36,X$37,X$38,X$39,X$40,X$41,X$42,X$43,X$44,X$45,X$46,X$47,X$48,X$49,X$50,"#")='Часть 1'!Y18,1,0)*IF(X$33=2,Z64,1)))</f>
        <v>0</v>
      </c>
      <c r="Z64" s="65">
        <f>IF(OR($B64=17,Z$2="нет"),"#",IF(CHOOSE($B64,Z$35,Z$36,Z$37,Z$38,Z$39,Z$40,Z$41,Z$42,Z$43,Z$44,Z$45,Z$46,Z$47,Z$48,Z$49,Z$50,"#")='Часть 1'!AA18,1,0))</f>
        <v>1</v>
      </c>
      <c r="AA64" s="65" t="str">
        <f>IF(OR($B64=17,AA$2="нет"),"#",IF(CK64=1,1,IF(CHOOSE($B64,AA$35,AA$36,AA$37,AA$38,AA$39,AA$40,AA$41,AA$42,AA$43,AA$44,AA$45,AA$46,AA$47,AA$48,AA$49,AA$50,"#")='Часть 1'!AB18,1,0)*IF(AA$33=2,AC64,1)))</f>
        <v>#</v>
      </c>
      <c r="AC64" s="65">
        <f>IF(OR($B64=17,AC$2="нет"),"#",IF(CHOOSE($B64,AC$35,AC$36,AC$37,AC$38,AC$39,AC$40,AC$41,AC$42,AC$43,AC$44,AC$45,AC$46,AC$47,AC$48,AC$49,AC$50,"#")='Часть 1'!AD18,1,0))</f>
        <v>1</v>
      </c>
      <c r="AD64" s="65" t="str">
        <f>IF(OR($B64=17,AD$2="нет"),"#",IF(CN64=1,1,IF(CHOOSE($B64,AD$35,AD$36,AD$37,AD$38,AD$39,AD$40,AD$41,AD$42,AD$43,AD$44,AD$45,AD$46,AD$47,AD$48,AD$49,AD$50,"#")='Часть 1'!AE18,1,0)*IF(AD$33=2,AF64,1)))</f>
        <v>#</v>
      </c>
      <c r="AF64" s="65">
        <f>IF(OR($B64=17,AF$2="нет"),"#",IF(CHOOSE($B64,AF$35,AF$36,AF$37,AF$38,AF$39,AF$40,AF$41,AF$42,AF$43,AF$44,AF$45,AF$46,AF$47,AF$48,AF$49,AF$50,"#")='Часть 1'!AG18,1,0))</f>
        <v>1</v>
      </c>
      <c r="AG64" s="65" t="str">
        <f>IF(OR($B64=17,AG$2="нет"),"#",IF(CQ64=1,1,IF(CHOOSE($B64,AG$35,AG$36,AG$37,AG$38,AG$39,AG$40,AG$41,AG$42,AG$43,AG$44,AG$45,AG$46,AG$47,AG$48,AG$49,AG$50,"#")='Часть 1'!AH18,1,0)*IF(AG$33=2,AI64,1)))</f>
        <v>#</v>
      </c>
      <c r="AI64" s="65">
        <f>IF(OR($B64=17,AI$2="нет"),"#",IF(CHOOSE($B64,AI$35,AI$36,AI$37,AI$38,AI$39,AI$40,AI$41,AI$42,AI$43,AI$44,AI$45,AI$46,AI$47,AI$48,AI$49,AI$50,"#")='Часть 1'!AJ18,1,0))</f>
        <v>1</v>
      </c>
      <c r="AJ64" s="65" t="str">
        <f>IF(OR($B64=17,AJ$2="нет"),"#",IF(CT64=1,1,IF(CHOOSE($B64,AJ$35,AJ$36,AJ$37,AJ$38,AJ$39,AJ$40,AJ$41,AJ$42,AJ$43,AJ$44,AJ$45,AJ$46,AJ$47,AJ$48,AJ$49,AJ$50,"#")='Часть 1'!AK18,1,0)*IF(AJ$33=2,AL64,1)))</f>
        <v>#</v>
      </c>
      <c r="AL64" s="65">
        <f>IF(OR($B64=17,AL$2="нет"),"#",IF(CHOOSE($B64,AL$35,AL$36,AL$37,AL$38,AL$39,AL$40,AL$41,AL$42,AL$43,AL$44,AL$45,AL$46,AL$47,AL$48,AL$49,AL$50,"#")='Часть 1'!AM18,1,0))</f>
        <v>1</v>
      </c>
      <c r="AM64" s="65" t="str">
        <f>IF(OR($B64=17,AM$2="нет"),"#",IF(CW64=1,1,IF(CHOOSE($B64,AM$35,AM$36,AM$37,AM$38,AM$39,AM$40,AM$41,AM$42,AM$43,AM$44,AM$45,AM$46,AM$47,AM$48,AM$49,AM$50,"#")='Часть 1'!AN18,1,0)*IF(AM$33=2,AO64,1)))</f>
        <v>#</v>
      </c>
      <c r="AO64" s="65">
        <f>IF(OR($B64=17,AO$2="нет"),"#",IF(CHOOSE($B64,AO$35,AO$36,AO$37,AO$38,AO$39,AO$40,AO$41,AO$42,AO$43,AO$44,AO$45,AO$46,AO$47,AO$48,AO$49,AO$50,"#")='Часть 1'!AP18,1,0))</f>
        <v>1</v>
      </c>
      <c r="AP64" s="65" t="str">
        <f>IF(OR($B64=17,AP$2="нет"),"#",IF(CZ64=1,1,IF(CHOOSE($B64,AP$35,AP$36,AP$37,AP$38,AP$39,AP$40,AP$41,AP$42,AP$43,AP$44,AP$45,AP$46,AP$47,AP$48,AP$49,AP$50,"#")='Часть 1'!AQ18,1,0)*IF(AP$33=2,AR64,1)))</f>
        <v>#</v>
      </c>
      <c r="AR64" s="65">
        <f>IF(OR($B64=17,AR$2="нет"),"#",IF(CHOOSE($B64,AR$35,AR$36,AR$37,AR$38,AR$39,AR$40,AR$41,AR$42,AR$43,AR$44,AR$45,AR$46,AR$47,AR$48,AR$49,AR$50,"#")='Часть 1'!AS18,1,0))</f>
        <v>1</v>
      </c>
      <c r="AS64" s="65" t="str">
        <f>IF(OR($B64=17,AS$2="нет"),"#",IF(DC64=1,1,IF(CHOOSE($B64,AS$35,AS$36,AS$37,AS$38,AS$39,AS$40,AS$41,AS$42,AS$43,AS$44,AS$45,AS$46,AS$47,AS$48,AS$49,AS$50,"#")='Часть 1'!AT18,1,0)*IF(AS$33=2,AU64,1)))</f>
        <v>#</v>
      </c>
      <c r="AU64" s="65">
        <f>IF(OR($B64=17,AU$2="нет"),"#",IF(CHOOSE($B64,AU$35,AU$36,AU$37,AU$38,AU$39,AU$40,AU$41,AU$42,AU$43,AU$44,AU$45,AU$46,AU$47,AU$48,AU$49,AU$50,"#")='Часть 1'!AV18,1,0))</f>
        <v>1</v>
      </c>
      <c r="AV64" s="65" t="str">
        <f>IF(OR($B64=17,AV$2="нет"),"#",IF(DF64=1,1,IF(CHOOSE($B64,AV$35,AV$36,AV$37,AV$38,AV$39,AV$40,AV$41,AV$42,AV$43,AV$44,AV$45,AV$46,AV$47,AV$48,AV$49,AV$50,"#")='Часть 1'!AW18,1,0)*IF(AV$33=2,AX64,1)))</f>
        <v>#</v>
      </c>
      <c r="AX64" s="65">
        <f>IF(OR($B64=17,AX$2="нет"),"#",IF(CHOOSE($B64,AX$35,AX$36,AX$37,AX$38,AX$39,AX$40,AX$41,AX$42,AX$43,AX$44,AX$45,AX$46,AX$47,AX$48,AX$49,AX$50,"#")='Часть 1'!AY18,1,0))</f>
        <v>1</v>
      </c>
      <c r="AY64" s="65" t="str">
        <f>IF(OR($B64=17,AY$2="нет"),"#",IF(DI64=1,1,IF(CHOOSE($B64,AY$35,AY$36,AY$37,AY$38,AY$39,AY$40,AY$41,AY$42,AY$43,AY$44,AY$45,AY$46,AY$47,AY$48,AY$49,AY$50,"#")='Часть 1'!AZ18,1,0)*IF(AY$33=2,BA64,1)))</f>
        <v>#</v>
      </c>
      <c r="BA64" s="65">
        <f>IF(OR($B64=17,BA$2="нет"),"#",IF(CHOOSE($B64,BA$35,BA$36,BA$37,BA$38,BA$39,BA$40,BA$41,BA$42,BA$43,BA$44,BA$45,BA$46,BA$47,BA$48,BA$49,BA$50,"#")='Часть 1'!BB18,1,0))</f>
        <v>1</v>
      </c>
      <c r="BB64" s="65" t="str">
        <f>IF(OR($B64=17,BB$2="нет"),"#",IF(DL64=1,1,IF(CHOOSE($B64,BB$35,BB$36,BB$37,BB$38,BB$39,BB$40,BB$41,BB$42,BB$43,BB$44,BB$45,BB$46,BB$47,BB$48,BB$49,BB$50,"#")='Часть 1'!BC18,1,0)*IF(BB$33=2,BD64,1)))</f>
        <v>#</v>
      </c>
      <c r="BD64" s="65">
        <f>IF(OR($B64=17,BD$2="нет"),"#",IF(CHOOSE($B64,BD$35,BD$36,BD$37,BD$38,BD$39,BD$40,BD$41,BD$42,BD$43,BD$44,BD$45,BD$46,BD$47,BD$48,BD$49,BD$50,"#")='Часть 1'!BE18,1,0))</f>
        <v>1</v>
      </c>
      <c r="BE64" s="65" t="str">
        <f>IF(OR($B64=17,BE$2="нет"),"#",IF(DO64=1,1,IF(CHOOSE($B64,BE$35,BE$36,BE$37,BE$38,BE$39,BE$40,BE$41,BE$42,BE$43,BE$44,BE$45,BE$46,BE$47,BE$48,BE$49,BE$50,"#")='Часть 1'!BF18,1,0)*IF(BE$33=2,BG64,1)))</f>
        <v>#</v>
      </c>
      <c r="BG64" s="65">
        <f>IF(OR($B64=17,BG$2="нет"),"#",IF(CHOOSE($B64,BG$35,BG$36,BG$37,BG$38,BG$39,BG$40,BG$41,BG$42,BG$43,BG$44,BG$45,BG$46,BG$47,BG$48,BG$49,BG$50,"#")='Часть 1'!BH18,1,0))</f>
        <v>1</v>
      </c>
      <c r="BH64" s="65" t="str">
        <f>IF(OR($B64=17,BH$2="нет"),"#",IF(DR64=1,1,IF(CHOOSE($B64,BH$35,BH$36,BH$37,BH$38,BH$39,BH$40,BH$41,BH$42,BH$43,BH$44,BH$45,BH$46,BH$47,BH$48,BH$49,BH$50,"#")='Часть 1'!BI18,1,0)*IF(BH$33=2,BJ64,1)))</f>
        <v>#</v>
      </c>
      <c r="BJ64" s="65">
        <f>IF(OR($B64=17,BJ$2="нет"),"#",IF(CHOOSE($B64,BJ$35,BJ$36,BJ$37,BJ$38,BJ$39,BJ$40,BJ$41,BJ$42,BJ$43,BJ$44,BJ$45,BJ$46,BJ$47,BJ$48,BJ$49,BJ$50,"#")='Часть 1'!BK18,1,0))</f>
        <v>1</v>
      </c>
      <c r="BM64" s="65">
        <f>IF(OR($B64=17,BM$2="нет"),"#",IF(AND('Часть 1'!D18&lt;&gt;"#",CHOOSE($B64,BM$35,BM$36,BM$37,BM$38,BM$39,BM$40,BM$41,BM$42,BM$43,BM$44,BM$45,BM$46,BM$47,BM$48,BM$49,BM$50,"#")='Часть 1'!D18),1,0)*IF(BM$33=2,BO64,1))</f>
        <v>0</v>
      </c>
      <c r="BO64" s="65">
        <f>IF(OR($B64=17,BO$2="нет"),"#",IF(CHOOSE($B64,BO$35,BO$36,BO$37,BO$38,BO$39,BO$40,BO$41,BO$42,BO$43,BO$44,BO$45,BO$46,BO$47,BO$48,BO$49,BO$50,"#")='Часть 1'!F18,1,0))</f>
        <v>1</v>
      </c>
      <c r="BP64" s="65">
        <f>IF(OR($B64=17,BP$2="нет"),"#",IF(AND('Часть 1'!G18&lt;&gt;"#",CHOOSE($B64,BP$35,BP$36,BP$37,BP$38,BP$39,BP$40,BP$41,BP$42,BP$43,BP$44,BP$45,BP$46,BP$47,BP$48,BP$49,BP$50,"#")='Часть 1'!G18),1,0)*IF(BP$33=2,BR64,1))</f>
        <v>0</v>
      </c>
      <c r="BR64" s="65">
        <f>IF(OR($B64=17,BR$2="нет"),"#",IF(CHOOSE($B64,BR$35,BR$36,BR$37,BR$38,BR$39,BR$40,BR$41,BR$42,BR$43,BR$44,BR$45,BR$46,BR$47,BR$48,BR$49,BR$50,"#")='Часть 1'!I18,1,0))</f>
        <v>1</v>
      </c>
      <c r="BS64" s="65">
        <f>IF(OR($B64=17,BS$2="нет"),"#",IF(AND('Часть 1'!J18&lt;&gt;"#",CHOOSE($B64,BS$35,BS$36,BS$37,BS$38,BS$39,BS$40,BS$41,BS$42,BS$43,BS$44,BS$45,BS$46,BS$47,BS$48,BS$49,BS$50,"#")='Часть 1'!J18),1,0)*IF(BS$33=2,BU64,1))</f>
        <v>0</v>
      </c>
      <c r="BU64" s="65">
        <f>IF(OR($B64=17,BU$2="нет"),"#",IF(CHOOSE($B64,BU$35,BU$36,BU$37,BU$38,BU$39,BU$40,BU$41,BU$42,BU$43,BU$44,BU$45,BU$46,BU$47,BU$48,BU$49,BU$50,"#")='Часть 1'!L18,1,0))</f>
        <v>1</v>
      </c>
      <c r="BV64" s="65">
        <f>IF(OR($B64=17,BV$2="нет"),"#",IF(AND('Часть 1'!M18&lt;&gt;"#",CHOOSE($B64,BV$35,BV$36,BV$37,BV$38,BV$39,BV$40,BV$41,BV$42,BV$43,BV$44,BV$45,BV$46,BV$47,BV$48,BV$49,BV$50,"#")='Часть 1'!M18),1,0)*IF(BV$33=2,BX64,1))</f>
        <v>0</v>
      </c>
      <c r="BX64" s="65">
        <f>IF(OR($B64=17,BX$2="нет"),"#",IF(CHOOSE($B64,BX$35,BX$36,BX$37,BX$38,BX$39,BX$40,BX$41,BX$42,BX$43,BX$44,BX$45,BX$46,BX$47,BX$48,BX$49,BX$50,"#")='Часть 1'!O18,1,0))</f>
        <v>1</v>
      </c>
      <c r="BY64" s="65">
        <f>IF(OR($B64=17,BY$2="нет"),"#",IF(AND('Часть 1'!P18&lt;&gt;"#",CHOOSE($B64,BY$35,BY$36,BY$37,BY$38,BY$39,BY$40,BY$41,BY$42,BY$43,BY$44,BY$45,BY$46,BY$47,BY$48,BY$49,BY$50,"#")='Часть 1'!P18),1,0)*IF(BY$33=2,CA64,1))</f>
        <v>0</v>
      </c>
      <c r="CA64" s="65">
        <f>IF(OR($B64=17,CA$2="нет"),"#",IF(CHOOSE($B64,CA$35,CA$36,CA$37,CA$38,CA$39,CA$40,CA$41,CA$42,CA$43,CA$44,CA$45,CA$46,CA$47,CA$48,CA$49,CA$50,"#")='Часть 1'!R18,1,0))</f>
        <v>1</v>
      </c>
      <c r="CB64" s="65">
        <f>IF(OR($B64=17,CB$2="нет"),"#",IF(AND('Часть 1'!S18&lt;&gt;"#",CHOOSE($B64,CB$35,CB$36,CB$37,CB$38,CB$39,CB$40,CB$41,CB$42,CB$43,CB$44,CB$45,CB$46,CB$47,CB$48,CB$49,CB$50,"#")='Часть 1'!S18),1,0)*IF(CB$33=2,CD64,1))</f>
        <v>0</v>
      </c>
      <c r="CD64" s="65">
        <f>IF(OR($B64=17,CD$2="нет"),"#",IF(CHOOSE($B64,CD$35,CD$36,CD$37,CD$38,CD$39,CD$40,CD$41,CD$42,CD$43,CD$44,CD$45,CD$46,CD$47,CD$48,CD$49,CD$50,"#")='Часть 1'!U18,1,0))</f>
        <v>1</v>
      </c>
      <c r="CE64" s="65">
        <f>IF(OR($B64=17,CE$2="нет"),"#",IF(AND('Часть 1'!V18&lt;&gt;"#",CHOOSE($B64,CE$35,CE$36,CE$37,CE$38,CE$39,CE$40,CE$41,CE$42,CE$43,CE$44,CE$45,CE$46,CE$47,CE$48,CE$49,CE$50,"#")='Часть 1'!V18),1,0)*IF(CE$33=2,CG64,1))</f>
        <v>0</v>
      </c>
      <c r="CG64" s="65">
        <f>IF(OR($B64=17,CG$2="нет"),"#",IF(CHOOSE($B64,CG$35,CG$36,CG$37,CG$38,CG$39,CG$40,CG$41,CG$42,CG$43,CG$44,CG$45,CG$46,CG$47,CG$48,CG$49,CG$50,"#")='Часть 1'!X18,1,0))</f>
        <v>1</v>
      </c>
      <c r="CH64" s="65">
        <f>IF(OR($B64=17,CH$2="нет"),"#",IF(AND('Часть 1'!Y18&lt;&gt;"#",CHOOSE($B64,CH$35,CH$36,CH$37,CH$38,CH$39,CH$40,CH$41,CH$42,CH$43,CH$44,CH$45,CH$46,CH$47,CH$48,CH$49,CH$50,"#")='Часть 1'!Y18),1,0)*IF(CH$33=2,CJ64,1))</f>
        <v>0</v>
      </c>
      <c r="CJ64" s="65">
        <f>IF(OR($B64=17,CJ$2="нет"),"#",IF(CHOOSE($B64,CJ$35,CJ$36,CJ$37,CJ$38,CJ$39,CJ$40,CJ$41,CJ$42,CJ$43,CJ$44,CJ$45,CJ$46,CJ$47,CJ$48,CJ$49,CJ$50,"#")='Часть 1'!AA18,1,0))</f>
        <v>1</v>
      </c>
      <c r="CK64" s="65" t="str">
        <f>IF(OR($B64=17,CK$2="нет"),"#",IF(AND('Часть 1'!AB18&lt;&gt;"#",CHOOSE($B64,CK$35,CK$36,CK$37,CK$38,CK$39,CK$40,CK$41,CK$42,CK$43,CK$44,CK$45,CK$46,CK$47,CK$48,CK$49,CK$50,"#")='Часть 1'!AB18),1,0)*IF(CK$33=2,CM64,1))</f>
        <v>#</v>
      </c>
      <c r="CM64" s="65">
        <f>IF(OR($B64=17,CM$2="нет"),"#",IF(CHOOSE($B64,CM$35,CM$36,CM$37,CM$38,CM$39,CM$40,CM$41,CM$42,CM$43,CM$44,CM$45,CM$46,CM$47,CM$48,CM$49,CM$50,"#")='Часть 1'!AD18,1,0))</f>
        <v>1</v>
      </c>
      <c r="CN64" s="65" t="str">
        <f>IF(OR($B64=17,CN$2="нет"),"#",IF(AND('Часть 1'!AE18&lt;&gt;"#",CHOOSE($B64,CN$35,CN$36,CN$37,CN$38,CN$39,CN$40,CN$41,CN$42,CN$43,CN$44,CN$45,CN$46,CN$47,CN$48,CN$49,CN$50,"#")='Часть 1'!AE18),1,0)*IF(CN$33=2,CP64,1))</f>
        <v>#</v>
      </c>
      <c r="CP64" s="65">
        <f>IF(OR($B64=17,CP$2="нет"),"#",IF(CHOOSE($B64,CP$35,CP$36,CP$37,CP$38,CP$39,CP$40,CP$41,CP$42,CP$43,CP$44,CP$45,CP$46,CP$47,CP$48,CP$49,CP$50,"#")='Часть 1'!AG18,1,0))</f>
        <v>1</v>
      </c>
      <c r="CQ64" s="65" t="str">
        <f>IF(OR($B64=17,CQ$2="нет"),"#",IF(AND('Часть 1'!AH18&lt;&gt;"#",CHOOSE($B64,CQ$35,CQ$36,CQ$37,CQ$38,CQ$39,CQ$40,CQ$41,CQ$42,CQ$43,CQ$44,CQ$45,CQ$46,CQ$47,CQ$48,CQ$49,CQ$50,"#")='Часть 1'!AH18),1,0)*IF(CQ$33=2,CS64,1))</f>
        <v>#</v>
      </c>
      <c r="CS64" s="65">
        <f>IF(OR($B64=17,CS$2="нет"),"#",IF(CHOOSE($B64,CS$35,CS$36,CS$37,CS$38,CS$39,CS$40,CS$41,CS$42,CS$43,CS$44,CS$45,CS$46,CS$47,CS$48,CS$49,CS$50,"#")='Часть 1'!AJ18,1,0))</f>
        <v>1</v>
      </c>
      <c r="CT64" s="65" t="str">
        <f>IF(OR($B64=17,CT$2="нет"),"#",IF(AND('Часть 1'!AK18&lt;&gt;"#",CHOOSE($B64,CT$35,CT$36,CT$37,CT$38,CT$39,CT$40,CT$41,CT$42,CT$43,CT$44,CT$45,CT$46,CT$47,CT$48,CT$49,CT$50,"#")='Часть 1'!AK18),1,0)*IF(CT$33=2,CV64,1))</f>
        <v>#</v>
      </c>
      <c r="CV64" s="65">
        <f>IF(OR($B64=17,CV$2="нет"),"#",IF(CHOOSE($B64,CV$35,CV$36,CV$37,CV$38,CV$39,CV$40,CV$41,CV$42,CV$43,CV$44,CV$45,CV$46,CV$47,CV$48,CV$49,CV$50,"#")='Часть 1'!AM18,1,0))</f>
        <v>1</v>
      </c>
      <c r="CW64" s="65" t="str">
        <f>IF(OR($B64=17,CW$2="нет"),"#",IF(AND('Часть 1'!AN18&lt;&gt;"#",CHOOSE($B64,CW$35,CW$36,CW$37,CW$38,CW$39,CW$40,CW$41,CW$42,CW$43,CW$44,CW$45,CW$46,CW$47,CW$48,CW$49,CW$50,"#")='Часть 1'!AN18),1,0)*IF(CW$33=2,CY64,1))</f>
        <v>#</v>
      </c>
      <c r="CY64" s="65">
        <f>IF(OR($B64=17,CY$2="нет"),"#",IF(CHOOSE($B64,CY$35,CY$36,CY$37,CY$38,CY$39,CY$40,CY$41,CY$42,CY$43,CY$44,CY$45,CY$46,CY$47,CY$48,CY$49,CY$50,"#")='Часть 1'!AP18,1,0))</f>
        <v>1</v>
      </c>
      <c r="CZ64" s="65" t="str">
        <f>IF(OR($B64=17,CZ$2="нет"),"#",IF(AND('Часть 1'!AQ18&lt;&gt;"#",CHOOSE($B64,CZ$35,CZ$36,CZ$37,CZ$38,CZ$39,CZ$40,CZ$41,CZ$42,CZ$43,CZ$44,CZ$45,CZ$46,CZ$47,CZ$48,CZ$49,CZ$50,"#")='Часть 1'!AQ18),1,0)*IF(CZ$33=2,DB64,1))</f>
        <v>#</v>
      </c>
      <c r="DB64" s="65">
        <f>IF(OR($B64=17,DB$2="нет"),"#",IF(CHOOSE($B64,DB$35,DB$36,DB$37,DB$38,DB$39,DB$40,DB$41,DB$42,DB$43,DB$44,DB$45,DB$46,DB$47,DB$48,DB$49,DB$50,"#")='Часть 1'!AS18,1,0))</f>
        <v>1</v>
      </c>
      <c r="DC64" s="65" t="str">
        <f>IF(OR($B64=17,DC$2="нет"),"#",IF(AND('Часть 1'!AT18&lt;&gt;"#",CHOOSE($B64,DC$35,DC$36,DC$37,DC$38,DC$39,DC$40,DC$41,DC$42,DC$43,DC$44,DC$45,DC$46,DC$47,DC$48,DC$49,DC$50,"#")='Часть 1'!AT18),1,0)*IF(DC$33=2,DE64,1))</f>
        <v>#</v>
      </c>
      <c r="DE64" s="65">
        <f>IF(OR($B64=17,DE$2="нет"),"#",IF(CHOOSE($B64,DE$35,DE$36,DE$37,DE$38,DE$39,DE$40,DE$41,DE$42,DE$43,DE$44,DE$45,DE$46,DE$47,DE$48,DE$49,DE$50,"#")='Часть 1'!AV18,1,0))</f>
        <v>1</v>
      </c>
      <c r="DF64" s="65" t="str">
        <f>IF(OR($B64=17,DF$2="нет"),"#",IF(AND('Часть 1'!AW18&lt;&gt;"#",CHOOSE($B64,DF$35,DF$36,DF$37,DF$38,DF$39,DF$40,DF$41,DF$42,DF$43,DF$44,DF$45,DF$46,DF$47,DF$48,DF$49,DF$50,"#")='Часть 1'!AW18),1,0)*IF(DF$33=2,DH64,1))</f>
        <v>#</v>
      </c>
      <c r="DH64" s="65">
        <f>IF(OR($B64=17,DH$2="нет"),"#",IF(CHOOSE($B64,DH$35,DH$36,DH$37,DH$38,DH$39,DH$40,DH$41,DH$42,DH$43,DH$44,DH$45,DH$46,DH$47,DH$48,DH$49,DH$50,"#")='Часть 1'!AY18,1,0))</f>
        <v>1</v>
      </c>
      <c r="DI64" s="65" t="str">
        <f>IF(OR($B64=17,DI$2="нет"),"#",IF(AND('Часть 1'!AZ18&lt;&gt;"#",CHOOSE($B64,DI$35,DI$36,DI$37,DI$38,DI$39,DI$40,DI$41,DI$42,DI$43,DI$44,DI$45,DI$46,DI$47,DI$48,DI$49,DI$50,"#")='Часть 1'!AZ18),1,0)*IF(DI$33=2,DK64,1))</f>
        <v>#</v>
      </c>
      <c r="DK64" s="65">
        <f>IF(OR($B64=17,DK$2="нет"),"#",IF(CHOOSE($B64,DK$35,DK$36,DK$37,DK$38,DK$39,DK$40,DK$41,DK$42,DK$43,DK$44,DK$45,DK$46,DK$47,DK$48,DK$49,DK$50,"#")='Часть 1'!BB18,1,0))</f>
        <v>1</v>
      </c>
      <c r="DL64" s="65" t="str">
        <f>IF(OR($B64=17,DL$2="нет"),"#",IF(AND('Часть 1'!BC18&lt;&gt;"#",CHOOSE($B64,DL$35,DL$36,DL$37,DL$38,DL$39,DL$40,DL$41,DL$42,DL$43,DL$44,DL$45,DL$46,DL$47,DL$48,DL$49,DL$50,"#")='Часть 1'!BC18),1,0)*IF(DL$33=2,DN64,1))</f>
        <v>#</v>
      </c>
      <c r="DN64" s="65">
        <f>IF(OR($B64=17,DN$2="нет"),"#",IF(CHOOSE($B64,DN$35,DN$36,DN$37,DN$38,DN$39,DN$40,DN$41,DN$42,DN$43,DN$44,DN$45,DN$46,DN$47,DN$48,DN$49,DN$50,"#")='Часть 1'!BE18,1,0))</f>
        <v>1</v>
      </c>
      <c r="DO64" s="65" t="str">
        <f>IF(OR($B64=17,DO$2="нет"),"#",IF(AND('Часть 1'!BF18&lt;&gt;"#",CHOOSE($B64,DO$35,DO$36,DO$37,DO$38,DO$39,DO$40,DO$41,DO$42,DO$43,DO$44,DO$45,DO$46,DO$47,DO$48,DO$49,DO$50,"#")='Часть 1'!BF18),1,0)*IF(DO$33=2,DQ64,1))</f>
        <v>#</v>
      </c>
      <c r="DQ64" s="65">
        <f>IF(OR($B64=17,DQ$2="нет"),"#",IF(CHOOSE($B64,DQ$35,DQ$36,DQ$37,DQ$38,DQ$39,DQ$40,DQ$41,DQ$42,DQ$43,DQ$44,DQ$45,DQ$46,DQ$47,DQ$48,DQ$49,DQ$50,"#")='Часть 1'!BH18,1,0))</f>
        <v>1</v>
      </c>
      <c r="DR64" s="65" t="str">
        <f>IF(OR($B64=17,DR$2="нет"),"#",IF(AND('Часть 1'!BI18&lt;&gt;"#",CHOOSE($B64,DR$35,DR$36,DR$37,DR$38,DR$39,DR$40,DR$41,DR$42,DR$43,DR$44,DR$45,DR$46,DR$47,DR$48,DR$49,DR$50,"#")='Часть 1'!BI18),1,0)*IF(DR$33=2,DT64,1))</f>
        <v>#</v>
      </c>
      <c r="DT64" s="65">
        <f>IF(OR($B64=17,DT$2="нет"),"#",IF(CHOOSE($B64,DT$35,DT$36,DT$37,DT$38,DT$39,DT$40,DT$41,DT$42,DT$43,DT$44,DT$45,DT$46,DT$47,DT$48,DT$49,DT$50,"#")='Часть 1'!BK18,1,0))</f>
        <v>1</v>
      </c>
    </row>
    <row r="65" spans="1:124" x14ac:dyDescent="0.2">
      <c r="A65" s="63">
        <v>13</v>
      </c>
      <c r="B65" s="63">
        <f>IF(AND(Список!H18&gt;0,Список!K18=1),CHOOSE(Список!M18,1,2,3,4,5,6,7,8,9,10,11,12,13,14,15,16),17)</f>
        <v>2</v>
      </c>
      <c r="C65" s="65">
        <f>IF(OR($B65=17,C$2="нет"),"#",IF(BM65=1,1,IF(CHOOSE($B65,C$35,C$36,C$37,C$38,C$39,C$40,C$41,C$42,C$43,C$44,C$45,C$46,C$47,C$48,C$49,C$50,"#")='Часть 1'!D19,1,0)*IF(C$33=2,E65,1)))</f>
        <v>1</v>
      </c>
      <c r="E65" s="65">
        <f>IF(OR($B65=17,E$2="нет"),"#",IF(CHOOSE($B65,E$35,E$36,E$37,E$38,E$39,E$40,E$41,E$42,E$43,E$44,E$45,E$46,E$47,E$48,E$49,E$50,"#")='Часть 1'!F19,1,0))</f>
        <v>1</v>
      </c>
      <c r="F65" s="65">
        <f>IF(OR($B65=17,F$2="нет"),"#",IF(BP65=1,1,IF(CHOOSE($B65,F$35,F$36,F$37,F$38,F$39,F$40,F$41,F$42,F$43,F$44,F$45,F$46,F$47,F$48,F$49,F$50,"#")='Часть 1'!G19,1,0)*IF(F$33=2,H65,1)))</f>
        <v>1</v>
      </c>
      <c r="H65" s="65">
        <f>IF(OR($B65=17,H$2="нет"),"#",IF(CHOOSE($B65,H$35,H$36,H$37,H$38,H$39,H$40,H$41,H$42,H$43,H$44,H$45,H$46,H$47,H$48,H$49,H$50,"#")='Часть 1'!I19,1,0))</f>
        <v>1</v>
      </c>
      <c r="I65" s="65">
        <f>IF(OR($B65=17,I$2="нет"),"#",IF(BS65=1,1,IF(CHOOSE($B65,I$35,I$36,I$37,I$38,I$39,I$40,I$41,I$42,I$43,I$44,I$45,I$46,I$47,I$48,I$49,I$50,"#")='Часть 1'!J19,1,0)*IF(I$33=2,K65,1)))</f>
        <v>1</v>
      </c>
      <c r="K65" s="65">
        <f>IF(OR($B65=17,K$2="нет"),"#",IF(CHOOSE($B65,K$35,K$36,K$37,K$38,K$39,K$40,K$41,K$42,K$43,K$44,K$45,K$46,K$47,K$48,K$49,K$50,"#")='Часть 1'!L19,1,0))</f>
        <v>1</v>
      </c>
      <c r="L65" s="65">
        <f>IF(OR($B65=17,L$2="нет"),"#",IF(BV65=1,1,IF(CHOOSE($B65,L$35,L$36,L$37,L$38,L$39,L$40,L$41,L$42,L$43,L$44,L$45,L$46,L$47,L$48,L$49,L$50,"#")='Часть 1'!M19,1,0)*IF(L$33=2,N65,1)))</f>
        <v>1</v>
      </c>
      <c r="N65" s="65">
        <f>IF(OR($B65=17,N$2="нет"),"#",IF(CHOOSE($B65,N$35,N$36,N$37,N$38,N$39,N$40,N$41,N$42,N$43,N$44,N$45,N$46,N$47,N$48,N$49,N$50,"#")='Часть 1'!O19,1,0))</f>
        <v>1</v>
      </c>
      <c r="O65" s="65">
        <f>IF(OR($B65=17,O$2="нет"),"#",IF(BY65=1,1,IF(CHOOSE($B65,O$35,O$36,O$37,O$38,O$39,O$40,O$41,O$42,O$43,O$44,O$45,O$46,O$47,O$48,O$49,O$50,"#")='Часть 1'!P19,1,0)*IF(O$33=2,Q65,1)))</f>
        <v>1</v>
      </c>
      <c r="Q65" s="65">
        <f>IF(OR($B65=17,Q$2="нет"),"#",IF(CHOOSE($B65,Q$35,Q$36,Q$37,Q$38,Q$39,Q$40,Q$41,Q$42,Q$43,Q$44,Q$45,Q$46,Q$47,Q$48,Q$49,Q$50,"#")='Часть 1'!R19,1,0))</f>
        <v>1</v>
      </c>
      <c r="R65" s="65">
        <f>IF(OR($B65=17,R$2="нет"),"#",IF(CB65=1,1,IF(CHOOSE($B65,R$35,R$36,R$37,R$38,R$39,R$40,R$41,R$42,R$43,R$44,R$45,R$46,R$47,R$48,R$49,R$50,"#")='Часть 1'!S19,1,0)*IF(R$33=2,T65,1)))</f>
        <v>1</v>
      </c>
      <c r="T65" s="65">
        <f>IF(OR($B65=17,T$2="нет"),"#",IF(CHOOSE($B65,T$35,T$36,T$37,T$38,T$39,T$40,T$41,T$42,T$43,T$44,T$45,T$46,T$47,T$48,T$49,T$50,"#")='Часть 1'!U19,1,0))</f>
        <v>1</v>
      </c>
      <c r="U65" s="65">
        <f>IF(OR($B65=17,U$2="нет"),"#",IF(CE65=1,1,IF(CHOOSE($B65,U$35,U$36,U$37,U$38,U$39,U$40,U$41,U$42,U$43,U$44,U$45,U$46,U$47,U$48,U$49,U$50,"#")='Часть 1'!V19,1,0)*IF(U$33=2,W65,1)))</f>
        <v>1</v>
      </c>
      <c r="W65" s="65">
        <f>IF(OR($B65=17,W$2="нет"),"#",IF(CHOOSE($B65,W$35,W$36,W$37,W$38,W$39,W$40,W$41,W$42,W$43,W$44,W$45,W$46,W$47,W$48,W$49,W$50,"#")='Часть 1'!X19,1,0))</f>
        <v>1</v>
      </c>
      <c r="X65" s="65">
        <f>IF(OR($B65=17,X$2="нет"),"#",IF(CH65=1,1,IF(CHOOSE($B65,X$35,X$36,X$37,X$38,X$39,X$40,X$41,X$42,X$43,X$44,X$45,X$46,X$47,X$48,X$49,X$50,"#")='Часть 1'!Y19,1,0)*IF(X$33=2,Z65,1)))</f>
        <v>1</v>
      </c>
      <c r="Z65" s="65">
        <f>IF(OR($B65=17,Z$2="нет"),"#",IF(CHOOSE($B65,Z$35,Z$36,Z$37,Z$38,Z$39,Z$40,Z$41,Z$42,Z$43,Z$44,Z$45,Z$46,Z$47,Z$48,Z$49,Z$50,"#")='Часть 1'!AA19,1,0))</f>
        <v>1</v>
      </c>
      <c r="AA65" s="65" t="str">
        <f>IF(OR($B65=17,AA$2="нет"),"#",IF(CK65=1,1,IF(CHOOSE($B65,AA$35,AA$36,AA$37,AA$38,AA$39,AA$40,AA$41,AA$42,AA$43,AA$44,AA$45,AA$46,AA$47,AA$48,AA$49,AA$50,"#")='Часть 1'!AB19,1,0)*IF(AA$33=2,AC65,1)))</f>
        <v>#</v>
      </c>
      <c r="AC65" s="65">
        <f>IF(OR($B65=17,AC$2="нет"),"#",IF(CHOOSE($B65,AC$35,AC$36,AC$37,AC$38,AC$39,AC$40,AC$41,AC$42,AC$43,AC$44,AC$45,AC$46,AC$47,AC$48,AC$49,AC$50,"#")='Часть 1'!AD19,1,0))</f>
        <v>1</v>
      </c>
      <c r="AD65" s="65" t="str">
        <f>IF(OR($B65=17,AD$2="нет"),"#",IF(CN65=1,1,IF(CHOOSE($B65,AD$35,AD$36,AD$37,AD$38,AD$39,AD$40,AD$41,AD$42,AD$43,AD$44,AD$45,AD$46,AD$47,AD$48,AD$49,AD$50,"#")='Часть 1'!AE19,1,0)*IF(AD$33=2,AF65,1)))</f>
        <v>#</v>
      </c>
      <c r="AF65" s="65">
        <f>IF(OR($B65=17,AF$2="нет"),"#",IF(CHOOSE($B65,AF$35,AF$36,AF$37,AF$38,AF$39,AF$40,AF$41,AF$42,AF$43,AF$44,AF$45,AF$46,AF$47,AF$48,AF$49,AF$50,"#")='Часть 1'!AG19,1,0))</f>
        <v>1</v>
      </c>
      <c r="AG65" s="65" t="str">
        <f>IF(OR($B65=17,AG$2="нет"),"#",IF(CQ65=1,1,IF(CHOOSE($B65,AG$35,AG$36,AG$37,AG$38,AG$39,AG$40,AG$41,AG$42,AG$43,AG$44,AG$45,AG$46,AG$47,AG$48,AG$49,AG$50,"#")='Часть 1'!AH19,1,0)*IF(AG$33=2,AI65,1)))</f>
        <v>#</v>
      </c>
      <c r="AI65" s="65">
        <f>IF(OR($B65=17,AI$2="нет"),"#",IF(CHOOSE($B65,AI$35,AI$36,AI$37,AI$38,AI$39,AI$40,AI$41,AI$42,AI$43,AI$44,AI$45,AI$46,AI$47,AI$48,AI$49,AI$50,"#")='Часть 1'!AJ19,1,0))</f>
        <v>1</v>
      </c>
      <c r="AJ65" s="65" t="str">
        <f>IF(OR($B65=17,AJ$2="нет"),"#",IF(CT65=1,1,IF(CHOOSE($B65,AJ$35,AJ$36,AJ$37,AJ$38,AJ$39,AJ$40,AJ$41,AJ$42,AJ$43,AJ$44,AJ$45,AJ$46,AJ$47,AJ$48,AJ$49,AJ$50,"#")='Часть 1'!AK19,1,0)*IF(AJ$33=2,AL65,1)))</f>
        <v>#</v>
      </c>
      <c r="AL65" s="65">
        <f>IF(OR($B65=17,AL$2="нет"),"#",IF(CHOOSE($B65,AL$35,AL$36,AL$37,AL$38,AL$39,AL$40,AL$41,AL$42,AL$43,AL$44,AL$45,AL$46,AL$47,AL$48,AL$49,AL$50,"#")='Часть 1'!AM19,1,0))</f>
        <v>1</v>
      </c>
      <c r="AM65" s="65" t="str">
        <f>IF(OR($B65=17,AM$2="нет"),"#",IF(CW65=1,1,IF(CHOOSE($B65,AM$35,AM$36,AM$37,AM$38,AM$39,AM$40,AM$41,AM$42,AM$43,AM$44,AM$45,AM$46,AM$47,AM$48,AM$49,AM$50,"#")='Часть 1'!AN19,1,0)*IF(AM$33=2,AO65,1)))</f>
        <v>#</v>
      </c>
      <c r="AO65" s="65">
        <f>IF(OR($B65=17,AO$2="нет"),"#",IF(CHOOSE($B65,AO$35,AO$36,AO$37,AO$38,AO$39,AO$40,AO$41,AO$42,AO$43,AO$44,AO$45,AO$46,AO$47,AO$48,AO$49,AO$50,"#")='Часть 1'!AP19,1,0))</f>
        <v>1</v>
      </c>
      <c r="AP65" s="65" t="str">
        <f>IF(OR($B65=17,AP$2="нет"),"#",IF(CZ65=1,1,IF(CHOOSE($B65,AP$35,AP$36,AP$37,AP$38,AP$39,AP$40,AP$41,AP$42,AP$43,AP$44,AP$45,AP$46,AP$47,AP$48,AP$49,AP$50,"#")='Часть 1'!AQ19,1,0)*IF(AP$33=2,AR65,1)))</f>
        <v>#</v>
      </c>
      <c r="AR65" s="65">
        <f>IF(OR($B65=17,AR$2="нет"),"#",IF(CHOOSE($B65,AR$35,AR$36,AR$37,AR$38,AR$39,AR$40,AR$41,AR$42,AR$43,AR$44,AR$45,AR$46,AR$47,AR$48,AR$49,AR$50,"#")='Часть 1'!AS19,1,0))</f>
        <v>1</v>
      </c>
      <c r="AS65" s="65" t="str">
        <f>IF(OR($B65=17,AS$2="нет"),"#",IF(DC65=1,1,IF(CHOOSE($B65,AS$35,AS$36,AS$37,AS$38,AS$39,AS$40,AS$41,AS$42,AS$43,AS$44,AS$45,AS$46,AS$47,AS$48,AS$49,AS$50,"#")='Часть 1'!AT19,1,0)*IF(AS$33=2,AU65,1)))</f>
        <v>#</v>
      </c>
      <c r="AU65" s="65">
        <f>IF(OR($B65=17,AU$2="нет"),"#",IF(CHOOSE($B65,AU$35,AU$36,AU$37,AU$38,AU$39,AU$40,AU$41,AU$42,AU$43,AU$44,AU$45,AU$46,AU$47,AU$48,AU$49,AU$50,"#")='Часть 1'!AV19,1,0))</f>
        <v>1</v>
      </c>
      <c r="AV65" s="65" t="str">
        <f>IF(OR($B65=17,AV$2="нет"),"#",IF(DF65=1,1,IF(CHOOSE($B65,AV$35,AV$36,AV$37,AV$38,AV$39,AV$40,AV$41,AV$42,AV$43,AV$44,AV$45,AV$46,AV$47,AV$48,AV$49,AV$50,"#")='Часть 1'!AW19,1,0)*IF(AV$33=2,AX65,1)))</f>
        <v>#</v>
      </c>
      <c r="AX65" s="65">
        <f>IF(OR($B65=17,AX$2="нет"),"#",IF(CHOOSE($B65,AX$35,AX$36,AX$37,AX$38,AX$39,AX$40,AX$41,AX$42,AX$43,AX$44,AX$45,AX$46,AX$47,AX$48,AX$49,AX$50,"#")='Часть 1'!AY19,1,0))</f>
        <v>1</v>
      </c>
      <c r="AY65" s="65" t="str">
        <f>IF(OR($B65=17,AY$2="нет"),"#",IF(DI65=1,1,IF(CHOOSE($B65,AY$35,AY$36,AY$37,AY$38,AY$39,AY$40,AY$41,AY$42,AY$43,AY$44,AY$45,AY$46,AY$47,AY$48,AY$49,AY$50,"#")='Часть 1'!AZ19,1,0)*IF(AY$33=2,BA65,1)))</f>
        <v>#</v>
      </c>
      <c r="BA65" s="65">
        <f>IF(OR($B65=17,BA$2="нет"),"#",IF(CHOOSE($B65,BA$35,BA$36,BA$37,BA$38,BA$39,BA$40,BA$41,BA$42,BA$43,BA$44,BA$45,BA$46,BA$47,BA$48,BA$49,BA$50,"#")='Часть 1'!BB19,1,0))</f>
        <v>1</v>
      </c>
      <c r="BB65" s="65" t="str">
        <f>IF(OR($B65=17,BB$2="нет"),"#",IF(DL65=1,1,IF(CHOOSE($B65,BB$35,BB$36,BB$37,BB$38,BB$39,BB$40,BB$41,BB$42,BB$43,BB$44,BB$45,BB$46,BB$47,BB$48,BB$49,BB$50,"#")='Часть 1'!BC19,1,0)*IF(BB$33=2,BD65,1)))</f>
        <v>#</v>
      </c>
      <c r="BD65" s="65">
        <f>IF(OR($B65=17,BD$2="нет"),"#",IF(CHOOSE($B65,BD$35,BD$36,BD$37,BD$38,BD$39,BD$40,BD$41,BD$42,BD$43,BD$44,BD$45,BD$46,BD$47,BD$48,BD$49,BD$50,"#")='Часть 1'!BE19,1,0))</f>
        <v>1</v>
      </c>
      <c r="BE65" s="65" t="str">
        <f>IF(OR($B65=17,BE$2="нет"),"#",IF(DO65=1,1,IF(CHOOSE($B65,BE$35,BE$36,BE$37,BE$38,BE$39,BE$40,BE$41,BE$42,BE$43,BE$44,BE$45,BE$46,BE$47,BE$48,BE$49,BE$50,"#")='Часть 1'!BF19,1,0)*IF(BE$33=2,BG65,1)))</f>
        <v>#</v>
      </c>
      <c r="BG65" s="65">
        <f>IF(OR($B65=17,BG$2="нет"),"#",IF(CHOOSE($B65,BG$35,BG$36,BG$37,BG$38,BG$39,BG$40,BG$41,BG$42,BG$43,BG$44,BG$45,BG$46,BG$47,BG$48,BG$49,BG$50,"#")='Часть 1'!BH19,1,0))</f>
        <v>1</v>
      </c>
      <c r="BH65" s="65" t="str">
        <f>IF(OR($B65=17,BH$2="нет"),"#",IF(DR65=1,1,IF(CHOOSE($B65,BH$35,BH$36,BH$37,BH$38,BH$39,BH$40,BH$41,BH$42,BH$43,BH$44,BH$45,BH$46,BH$47,BH$48,BH$49,BH$50,"#")='Часть 1'!BI19,1,0)*IF(BH$33=2,BJ65,1)))</f>
        <v>#</v>
      </c>
      <c r="BJ65" s="65">
        <f>IF(OR($B65=17,BJ$2="нет"),"#",IF(CHOOSE($B65,BJ$35,BJ$36,BJ$37,BJ$38,BJ$39,BJ$40,BJ$41,BJ$42,BJ$43,BJ$44,BJ$45,BJ$46,BJ$47,BJ$48,BJ$49,BJ$50,"#")='Часть 1'!BK19,1,0))</f>
        <v>1</v>
      </c>
      <c r="BM65" s="65">
        <f>IF(OR($B65=17,BM$2="нет"),"#",IF(AND('Часть 1'!D19&lt;&gt;"#",CHOOSE($B65,BM$35,BM$36,BM$37,BM$38,BM$39,BM$40,BM$41,BM$42,BM$43,BM$44,BM$45,BM$46,BM$47,BM$48,BM$49,BM$50,"#")='Часть 1'!D19),1,0)*IF(BM$33=2,BO65,1))</f>
        <v>0</v>
      </c>
      <c r="BO65" s="65">
        <f>IF(OR($B65=17,BO$2="нет"),"#",IF(CHOOSE($B65,BO$35,BO$36,BO$37,BO$38,BO$39,BO$40,BO$41,BO$42,BO$43,BO$44,BO$45,BO$46,BO$47,BO$48,BO$49,BO$50,"#")='Часть 1'!F19,1,0))</f>
        <v>1</v>
      </c>
      <c r="BP65" s="65">
        <f>IF(OR($B65=17,BP$2="нет"),"#",IF(AND('Часть 1'!G19&lt;&gt;"#",CHOOSE($B65,BP$35,BP$36,BP$37,BP$38,BP$39,BP$40,BP$41,BP$42,BP$43,BP$44,BP$45,BP$46,BP$47,BP$48,BP$49,BP$50,"#")='Часть 1'!G19),1,0)*IF(BP$33=2,BR65,1))</f>
        <v>0</v>
      </c>
      <c r="BR65" s="65">
        <f>IF(OR($B65=17,BR$2="нет"),"#",IF(CHOOSE($B65,BR$35,BR$36,BR$37,BR$38,BR$39,BR$40,BR$41,BR$42,BR$43,BR$44,BR$45,BR$46,BR$47,BR$48,BR$49,BR$50,"#")='Часть 1'!I19,1,0))</f>
        <v>1</v>
      </c>
      <c r="BS65" s="65">
        <f>IF(OR($B65=17,BS$2="нет"),"#",IF(AND('Часть 1'!J19&lt;&gt;"#",CHOOSE($B65,BS$35,BS$36,BS$37,BS$38,BS$39,BS$40,BS$41,BS$42,BS$43,BS$44,BS$45,BS$46,BS$47,BS$48,BS$49,BS$50,"#")='Часть 1'!J19),1,0)*IF(BS$33=2,BU65,1))</f>
        <v>0</v>
      </c>
      <c r="BU65" s="65">
        <f>IF(OR($B65=17,BU$2="нет"),"#",IF(CHOOSE($B65,BU$35,BU$36,BU$37,BU$38,BU$39,BU$40,BU$41,BU$42,BU$43,BU$44,BU$45,BU$46,BU$47,BU$48,BU$49,BU$50,"#")='Часть 1'!L19,1,0))</f>
        <v>1</v>
      </c>
      <c r="BV65" s="65">
        <f>IF(OR($B65=17,BV$2="нет"),"#",IF(AND('Часть 1'!M19&lt;&gt;"#",CHOOSE($B65,BV$35,BV$36,BV$37,BV$38,BV$39,BV$40,BV$41,BV$42,BV$43,BV$44,BV$45,BV$46,BV$47,BV$48,BV$49,BV$50,"#")='Часть 1'!M19),1,0)*IF(BV$33=2,BX65,1))</f>
        <v>0</v>
      </c>
      <c r="BX65" s="65">
        <f>IF(OR($B65=17,BX$2="нет"),"#",IF(CHOOSE($B65,BX$35,BX$36,BX$37,BX$38,BX$39,BX$40,BX$41,BX$42,BX$43,BX$44,BX$45,BX$46,BX$47,BX$48,BX$49,BX$50,"#")='Часть 1'!O19,1,0))</f>
        <v>1</v>
      </c>
      <c r="BY65" s="65">
        <f>IF(OR($B65=17,BY$2="нет"),"#",IF(AND('Часть 1'!P19&lt;&gt;"#",CHOOSE($B65,BY$35,BY$36,BY$37,BY$38,BY$39,BY$40,BY$41,BY$42,BY$43,BY$44,BY$45,BY$46,BY$47,BY$48,BY$49,BY$50,"#")='Часть 1'!P19),1,0)*IF(BY$33=2,CA65,1))</f>
        <v>0</v>
      </c>
      <c r="CA65" s="65">
        <f>IF(OR($B65=17,CA$2="нет"),"#",IF(CHOOSE($B65,CA$35,CA$36,CA$37,CA$38,CA$39,CA$40,CA$41,CA$42,CA$43,CA$44,CA$45,CA$46,CA$47,CA$48,CA$49,CA$50,"#")='Часть 1'!R19,1,0))</f>
        <v>1</v>
      </c>
      <c r="CB65" s="65">
        <f>IF(OR($B65=17,CB$2="нет"),"#",IF(AND('Часть 1'!S19&lt;&gt;"#",CHOOSE($B65,CB$35,CB$36,CB$37,CB$38,CB$39,CB$40,CB$41,CB$42,CB$43,CB$44,CB$45,CB$46,CB$47,CB$48,CB$49,CB$50,"#")='Часть 1'!S19),1,0)*IF(CB$33=2,CD65,1))</f>
        <v>0</v>
      </c>
      <c r="CD65" s="65">
        <f>IF(OR($B65=17,CD$2="нет"),"#",IF(CHOOSE($B65,CD$35,CD$36,CD$37,CD$38,CD$39,CD$40,CD$41,CD$42,CD$43,CD$44,CD$45,CD$46,CD$47,CD$48,CD$49,CD$50,"#")='Часть 1'!U19,1,0))</f>
        <v>1</v>
      </c>
      <c r="CE65" s="65">
        <f>IF(OR($B65=17,CE$2="нет"),"#",IF(AND('Часть 1'!V19&lt;&gt;"#",CHOOSE($B65,CE$35,CE$36,CE$37,CE$38,CE$39,CE$40,CE$41,CE$42,CE$43,CE$44,CE$45,CE$46,CE$47,CE$48,CE$49,CE$50,"#")='Часть 1'!V19),1,0)*IF(CE$33=2,CG65,1))</f>
        <v>0</v>
      </c>
      <c r="CG65" s="65">
        <f>IF(OR($B65=17,CG$2="нет"),"#",IF(CHOOSE($B65,CG$35,CG$36,CG$37,CG$38,CG$39,CG$40,CG$41,CG$42,CG$43,CG$44,CG$45,CG$46,CG$47,CG$48,CG$49,CG$50,"#")='Часть 1'!X19,1,0))</f>
        <v>1</v>
      </c>
      <c r="CH65" s="65">
        <f>IF(OR($B65=17,CH$2="нет"),"#",IF(AND('Часть 1'!Y19&lt;&gt;"#",CHOOSE($B65,CH$35,CH$36,CH$37,CH$38,CH$39,CH$40,CH$41,CH$42,CH$43,CH$44,CH$45,CH$46,CH$47,CH$48,CH$49,CH$50,"#")='Часть 1'!Y19),1,0)*IF(CH$33=2,CJ65,1))</f>
        <v>0</v>
      </c>
      <c r="CJ65" s="65">
        <f>IF(OR($B65=17,CJ$2="нет"),"#",IF(CHOOSE($B65,CJ$35,CJ$36,CJ$37,CJ$38,CJ$39,CJ$40,CJ$41,CJ$42,CJ$43,CJ$44,CJ$45,CJ$46,CJ$47,CJ$48,CJ$49,CJ$50,"#")='Часть 1'!AA19,1,0))</f>
        <v>1</v>
      </c>
      <c r="CK65" s="65" t="str">
        <f>IF(OR($B65=17,CK$2="нет"),"#",IF(AND('Часть 1'!AB19&lt;&gt;"#",CHOOSE($B65,CK$35,CK$36,CK$37,CK$38,CK$39,CK$40,CK$41,CK$42,CK$43,CK$44,CK$45,CK$46,CK$47,CK$48,CK$49,CK$50,"#")='Часть 1'!AB19),1,0)*IF(CK$33=2,CM65,1))</f>
        <v>#</v>
      </c>
      <c r="CM65" s="65">
        <f>IF(OR($B65=17,CM$2="нет"),"#",IF(CHOOSE($B65,CM$35,CM$36,CM$37,CM$38,CM$39,CM$40,CM$41,CM$42,CM$43,CM$44,CM$45,CM$46,CM$47,CM$48,CM$49,CM$50,"#")='Часть 1'!AD19,1,0))</f>
        <v>1</v>
      </c>
      <c r="CN65" s="65" t="str">
        <f>IF(OR($B65=17,CN$2="нет"),"#",IF(AND('Часть 1'!AE19&lt;&gt;"#",CHOOSE($B65,CN$35,CN$36,CN$37,CN$38,CN$39,CN$40,CN$41,CN$42,CN$43,CN$44,CN$45,CN$46,CN$47,CN$48,CN$49,CN$50,"#")='Часть 1'!AE19),1,0)*IF(CN$33=2,CP65,1))</f>
        <v>#</v>
      </c>
      <c r="CP65" s="65">
        <f>IF(OR($B65=17,CP$2="нет"),"#",IF(CHOOSE($B65,CP$35,CP$36,CP$37,CP$38,CP$39,CP$40,CP$41,CP$42,CP$43,CP$44,CP$45,CP$46,CP$47,CP$48,CP$49,CP$50,"#")='Часть 1'!AG19,1,0))</f>
        <v>1</v>
      </c>
      <c r="CQ65" s="65" t="str">
        <f>IF(OR($B65=17,CQ$2="нет"),"#",IF(AND('Часть 1'!AH19&lt;&gt;"#",CHOOSE($B65,CQ$35,CQ$36,CQ$37,CQ$38,CQ$39,CQ$40,CQ$41,CQ$42,CQ$43,CQ$44,CQ$45,CQ$46,CQ$47,CQ$48,CQ$49,CQ$50,"#")='Часть 1'!AH19),1,0)*IF(CQ$33=2,CS65,1))</f>
        <v>#</v>
      </c>
      <c r="CS65" s="65">
        <f>IF(OR($B65=17,CS$2="нет"),"#",IF(CHOOSE($B65,CS$35,CS$36,CS$37,CS$38,CS$39,CS$40,CS$41,CS$42,CS$43,CS$44,CS$45,CS$46,CS$47,CS$48,CS$49,CS$50,"#")='Часть 1'!AJ19,1,0))</f>
        <v>1</v>
      </c>
      <c r="CT65" s="65" t="str">
        <f>IF(OR($B65=17,CT$2="нет"),"#",IF(AND('Часть 1'!AK19&lt;&gt;"#",CHOOSE($B65,CT$35,CT$36,CT$37,CT$38,CT$39,CT$40,CT$41,CT$42,CT$43,CT$44,CT$45,CT$46,CT$47,CT$48,CT$49,CT$50,"#")='Часть 1'!AK19),1,0)*IF(CT$33=2,CV65,1))</f>
        <v>#</v>
      </c>
      <c r="CV65" s="65">
        <f>IF(OR($B65=17,CV$2="нет"),"#",IF(CHOOSE($B65,CV$35,CV$36,CV$37,CV$38,CV$39,CV$40,CV$41,CV$42,CV$43,CV$44,CV$45,CV$46,CV$47,CV$48,CV$49,CV$50,"#")='Часть 1'!AM19,1,0))</f>
        <v>1</v>
      </c>
      <c r="CW65" s="65" t="str">
        <f>IF(OR($B65=17,CW$2="нет"),"#",IF(AND('Часть 1'!AN19&lt;&gt;"#",CHOOSE($B65,CW$35,CW$36,CW$37,CW$38,CW$39,CW$40,CW$41,CW$42,CW$43,CW$44,CW$45,CW$46,CW$47,CW$48,CW$49,CW$50,"#")='Часть 1'!AN19),1,0)*IF(CW$33=2,CY65,1))</f>
        <v>#</v>
      </c>
      <c r="CY65" s="65">
        <f>IF(OR($B65=17,CY$2="нет"),"#",IF(CHOOSE($B65,CY$35,CY$36,CY$37,CY$38,CY$39,CY$40,CY$41,CY$42,CY$43,CY$44,CY$45,CY$46,CY$47,CY$48,CY$49,CY$50,"#")='Часть 1'!AP19,1,0))</f>
        <v>1</v>
      </c>
      <c r="CZ65" s="65" t="str">
        <f>IF(OR($B65=17,CZ$2="нет"),"#",IF(AND('Часть 1'!AQ19&lt;&gt;"#",CHOOSE($B65,CZ$35,CZ$36,CZ$37,CZ$38,CZ$39,CZ$40,CZ$41,CZ$42,CZ$43,CZ$44,CZ$45,CZ$46,CZ$47,CZ$48,CZ$49,CZ$50,"#")='Часть 1'!AQ19),1,0)*IF(CZ$33=2,DB65,1))</f>
        <v>#</v>
      </c>
      <c r="DB65" s="65">
        <f>IF(OR($B65=17,DB$2="нет"),"#",IF(CHOOSE($B65,DB$35,DB$36,DB$37,DB$38,DB$39,DB$40,DB$41,DB$42,DB$43,DB$44,DB$45,DB$46,DB$47,DB$48,DB$49,DB$50,"#")='Часть 1'!AS19,1,0))</f>
        <v>1</v>
      </c>
      <c r="DC65" s="65" t="str">
        <f>IF(OR($B65=17,DC$2="нет"),"#",IF(AND('Часть 1'!AT19&lt;&gt;"#",CHOOSE($B65,DC$35,DC$36,DC$37,DC$38,DC$39,DC$40,DC$41,DC$42,DC$43,DC$44,DC$45,DC$46,DC$47,DC$48,DC$49,DC$50,"#")='Часть 1'!AT19),1,0)*IF(DC$33=2,DE65,1))</f>
        <v>#</v>
      </c>
      <c r="DE65" s="65">
        <f>IF(OR($B65=17,DE$2="нет"),"#",IF(CHOOSE($B65,DE$35,DE$36,DE$37,DE$38,DE$39,DE$40,DE$41,DE$42,DE$43,DE$44,DE$45,DE$46,DE$47,DE$48,DE$49,DE$50,"#")='Часть 1'!AV19,1,0))</f>
        <v>1</v>
      </c>
      <c r="DF65" s="65" t="str">
        <f>IF(OR($B65=17,DF$2="нет"),"#",IF(AND('Часть 1'!AW19&lt;&gt;"#",CHOOSE($B65,DF$35,DF$36,DF$37,DF$38,DF$39,DF$40,DF$41,DF$42,DF$43,DF$44,DF$45,DF$46,DF$47,DF$48,DF$49,DF$50,"#")='Часть 1'!AW19),1,0)*IF(DF$33=2,DH65,1))</f>
        <v>#</v>
      </c>
      <c r="DH65" s="65">
        <f>IF(OR($B65=17,DH$2="нет"),"#",IF(CHOOSE($B65,DH$35,DH$36,DH$37,DH$38,DH$39,DH$40,DH$41,DH$42,DH$43,DH$44,DH$45,DH$46,DH$47,DH$48,DH$49,DH$50,"#")='Часть 1'!AY19,1,0))</f>
        <v>1</v>
      </c>
      <c r="DI65" s="65" t="str">
        <f>IF(OR($B65=17,DI$2="нет"),"#",IF(AND('Часть 1'!AZ19&lt;&gt;"#",CHOOSE($B65,DI$35,DI$36,DI$37,DI$38,DI$39,DI$40,DI$41,DI$42,DI$43,DI$44,DI$45,DI$46,DI$47,DI$48,DI$49,DI$50,"#")='Часть 1'!AZ19),1,0)*IF(DI$33=2,DK65,1))</f>
        <v>#</v>
      </c>
      <c r="DK65" s="65">
        <f>IF(OR($B65=17,DK$2="нет"),"#",IF(CHOOSE($B65,DK$35,DK$36,DK$37,DK$38,DK$39,DK$40,DK$41,DK$42,DK$43,DK$44,DK$45,DK$46,DK$47,DK$48,DK$49,DK$50,"#")='Часть 1'!BB19,1,0))</f>
        <v>1</v>
      </c>
      <c r="DL65" s="65" t="str">
        <f>IF(OR($B65=17,DL$2="нет"),"#",IF(AND('Часть 1'!BC19&lt;&gt;"#",CHOOSE($B65,DL$35,DL$36,DL$37,DL$38,DL$39,DL$40,DL$41,DL$42,DL$43,DL$44,DL$45,DL$46,DL$47,DL$48,DL$49,DL$50,"#")='Часть 1'!BC19),1,0)*IF(DL$33=2,DN65,1))</f>
        <v>#</v>
      </c>
      <c r="DN65" s="65">
        <f>IF(OR($B65=17,DN$2="нет"),"#",IF(CHOOSE($B65,DN$35,DN$36,DN$37,DN$38,DN$39,DN$40,DN$41,DN$42,DN$43,DN$44,DN$45,DN$46,DN$47,DN$48,DN$49,DN$50,"#")='Часть 1'!BE19,1,0))</f>
        <v>1</v>
      </c>
      <c r="DO65" s="65" t="str">
        <f>IF(OR($B65=17,DO$2="нет"),"#",IF(AND('Часть 1'!BF19&lt;&gt;"#",CHOOSE($B65,DO$35,DO$36,DO$37,DO$38,DO$39,DO$40,DO$41,DO$42,DO$43,DO$44,DO$45,DO$46,DO$47,DO$48,DO$49,DO$50,"#")='Часть 1'!BF19),1,0)*IF(DO$33=2,DQ65,1))</f>
        <v>#</v>
      </c>
      <c r="DQ65" s="65">
        <f>IF(OR($B65=17,DQ$2="нет"),"#",IF(CHOOSE($B65,DQ$35,DQ$36,DQ$37,DQ$38,DQ$39,DQ$40,DQ$41,DQ$42,DQ$43,DQ$44,DQ$45,DQ$46,DQ$47,DQ$48,DQ$49,DQ$50,"#")='Часть 1'!BH19,1,0))</f>
        <v>1</v>
      </c>
      <c r="DR65" s="65" t="str">
        <f>IF(OR($B65=17,DR$2="нет"),"#",IF(AND('Часть 1'!BI19&lt;&gt;"#",CHOOSE($B65,DR$35,DR$36,DR$37,DR$38,DR$39,DR$40,DR$41,DR$42,DR$43,DR$44,DR$45,DR$46,DR$47,DR$48,DR$49,DR$50,"#")='Часть 1'!BI19),1,0)*IF(DR$33=2,DT65,1))</f>
        <v>#</v>
      </c>
      <c r="DT65" s="65">
        <f>IF(OR($B65=17,DT$2="нет"),"#",IF(CHOOSE($B65,DT$35,DT$36,DT$37,DT$38,DT$39,DT$40,DT$41,DT$42,DT$43,DT$44,DT$45,DT$46,DT$47,DT$48,DT$49,DT$50,"#")='Часть 1'!BK19,1,0))</f>
        <v>1</v>
      </c>
    </row>
    <row r="66" spans="1:124" x14ac:dyDescent="0.2">
      <c r="A66" s="63">
        <v>14</v>
      </c>
      <c r="B66" s="63">
        <f>IF(AND(Список!H19&gt;0,Список!K19=1),CHOOSE(Список!M19,1,2,3,4,5,6,7,8,9,10,11,12,13,14,15,16),17)</f>
        <v>2</v>
      </c>
      <c r="C66" s="65">
        <f>IF(OR($B66=17,C$2="нет"),"#",IF(BM66=1,1,IF(CHOOSE($B66,C$35,C$36,C$37,C$38,C$39,C$40,C$41,C$42,C$43,C$44,C$45,C$46,C$47,C$48,C$49,C$50,"#")='Часть 1'!D20,1,0)*IF(C$33=2,E66,1)))</f>
        <v>0</v>
      </c>
      <c r="E66" s="65">
        <f>IF(OR($B66=17,E$2="нет"),"#",IF(CHOOSE($B66,E$35,E$36,E$37,E$38,E$39,E$40,E$41,E$42,E$43,E$44,E$45,E$46,E$47,E$48,E$49,E$50,"#")='Часть 1'!F20,1,0))</f>
        <v>1</v>
      </c>
      <c r="F66" s="65">
        <f>IF(OR($B66=17,F$2="нет"),"#",IF(BP66=1,1,IF(CHOOSE($B66,F$35,F$36,F$37,F$38,F$39,F$40,F$41,F$42,F$43,F$44,F$45,F$46,F$47,F$48,F$49,F$50,"#")='Часть 1'!G20,1,0)*IF(F$33=2,H66,1)))</f>
        <v>0</v>
      </c>
      <c r="H66" s="65">
        <f>IF(OR($B66=17,H$2="нет"),"#",IF(CHOOSE($B66,H$35,H$36,H$37,H$38,H$39,H$40,H$41,H$42,H$43,H$44,H$45,H$46,H$47,H$48,H$49,H$50,"#")='Часть 1'!I20,1,0))</f>
        <v>1</v>
      </c>
      <c r="I66" s="65">
        <f>IF(OR($B66=17,I$2="нет"),"#",IF(BS66=1,1,IF(CHOOSE($B66,I$35,I$36,I$37,I$38,I$39,I$40,I$41,I$42,I$43,I$44,I$45,I$46,I$47,I$48,I$49,I$50,"#")='Часть 1'!J20,1,0)*IF(I$33=2,K66,1)))</f>
        <v>1</v>
      </c>
      <c r="K66" s="65">
        <f>IF(OR($B66=17,K$2="нет"),"#",IF(CHOOSE($B66,K$35,K$36,K$37,K$38,K$39,K$40,K$41,K$42,K$43,K$44,K$45,K$46,K$47,K$48,K$49,K$50,"#")='Часть 1'!L20,1,0))</f>
        <v>1</v>
      </c>
      <c r="L66" s="65">
        <f>IF(OR($B66=17,L$2="нет"),"#",IF(BV66=1,1,IF(CHOOSE($B66,L$35,L$36,L$37,L$38,L$39,L$40,L$41,L$42,L$43,L$44,L$45,L$46,L$47,L$48,L$49,L$50,"#")='Часть 1'!M20,1,0)*IF(L$33=2,N66,1)))</f>
        <v>1</v>
      </c>
      <c r="N66" s="65">
        <f>IF(OR($B66=17,N$2="нет"),"#",IF(CHOOSE($B66,N$35,N$36,N$37,N$38,N$39,N$40,N$41,N$42,N$43,N$44,N$45,N$46,N$47,N$48,N$49,N$50,"#")='Часть 1'!O20,1,0))</f>
        <v>1</v>
      </c>
      <c r="O66" s="65">
        <f>IF(OR($B66=17,O$2="нет"),"#",IF(BY66=1,1,IF(CHOOSE($B66,O$35,O$36,O$37,O$38,O$39,O$40,O$41,O$42,O$43,O$44,O$45,O$46,O$47,O$48,O$49,O$50,"#")='Часть 1'!P20,1,0)*IF(O$33=2,Q66,1)))</f>
        <v>0</v>
      </c>
      <c r="Q66" s="65">
        <f>IF(OR($B66=17,Q$2="нет"),"#",IF(CHOOSE($B66,Q$35,Q$36,Q$37,Q$38,Q$39,Q$40,Q$41,Q$42,Q$43,Q$44,Q$45,Q$46,Q$47,Q$48,Q$49,Q$50,"#")='Часть 1'!R20,1,0))</f>
        <v>1</v>
      </c>
      <c r="R66" s="65">
        <f>IF(OR($B66=17,R$2="нет"),"#",IF(CB66=1,1,IF(CHOOSE($B66,R$35,R$36,R$37,R$38,R$39,R$40,R$41,R$42,R$43,R$44,R$45,R$46,R$47,R$48,R$49,R$50,"#")='Часть 1'!S20,1,0)*IF(R$33=2,T66,1)))</f>
        <v>1</v>
      </c>
      <c r="T66" s="65">
        <f>IF(OR($B66=17,T$2="нет"),"#",IF(CHOOSE($B66,T$35,T$36,T$37,T$38,T$39,T$40,T$41,T$42,T$43,T$44,T$45,T$46,T$47,T$48,T$49,T$50,"#")='Часть 1'!U20,1,0))</f>
        <v>1</v>
      </c>
      <c r="U66" s="65">
        <f>IF(OR($B66=17,U$2="нет"),"#",IF(CE66=1,1,IF(CHOOSE($B66,U$35,U$36,U$37,U$38,U$39,U$40,U$41,U$42,U$43,U$44,U$45,U$46,U$47,U$48,U$49,U$50,"#")='Часть 1'!V20,1,0)*IF(U$33=2,W66,1)))</f>
        <v>1</v>
      </c>
      <c r="W66" s="65">
        <f>IF(OR($B66=17,W$2="нет"),"#",IF(CHOOSE($B66,W$35,W$36,W$37,W$38,W$39,W$40,W$41,W$42,W$43,W$44,W$45,W$46,W$47,W$48,W$49,W$50,"#")='Часть 1'!X20,1,0))</f>
        <v>1</v>
      </c>
      <c r="X66" s="65">
        <f>IF(OR($B66=17,X$2="нет"),"#",IF(CH66=1,1,IF(CHOOSE($B66,X$35,X$36,X$37,X$38,X$39,X$40,X$41,X$42,X$43,X$44,X$45,X$46,X$47,X$48,X$49,X$50,"#")='Часть 1'!Y20,1,0)*IF(X$33=2,Z66,1)))</f>
        <v>0</v>
      </c>
      <c r="Z66" s="65">
        <f>IF(OR($B66=17,Z$2="нет"),"#",IF(CHOOSE($B66,Z$35,Z$36,Z$37,Z$38,Z$39,Z$40,Z$41,Z$42,Z$43,Z$44,Z$45,Z$46,Z$47,Z$48,Z$49,Z$50,"#")='Часть 1'!AA20,1,0))</f>
        <v>1</v>
      </c>
      <c r="AA66" s="65" t="str">
        <f>IF(OR($B66=17,AA$2="нет"),"#",IF(CK66=1,1,IF(CHOOSE($B66,AA$35,AA$36,AA$37,AA$38,AA$39,AA$40,AA$41,AA$42,AA$43,AA$44,AA$45,AA$46,AA$47,AA$48,AA$49,AA$50,"#")='Часть 1'!AB20,1,0)*IF(AA$33=2,AC66,1)))</f>
        <v>#</v>
      </c>
      <c r="AC66" s="65">
        <f>IF(OR($B66=17,AC$2="нет"),"#",IF(CHOOSE($B66,AC$35,AC$36,AC$37,AC$38,AC$39,AC$40,AC$41,AC$42,AC$43,AC$44,AC$45,AC$46,AC$47,AC$48,AC$49,AC$50,"#")='Часть 1'!AD20,1,0))</f>
        <v>1</v>
      </c>
      <c r="AD66" s="65" t="str">
        <f>IF(OR($B66=17,AD$2="нет"),"#",IF(CN66=1,1,IF(CHOOSE($B66,AD$35,AD$36,AD$37,AD$38,AD$39,AD$40,AD$41,AD$42,AD$43,AD$44,AD$45,AD$46,AD$47,AD$48,AD$49,AD$50,"#")='Часть 1'!AE20,1,0)*IF(AD$33=2,AF66,1)))</f>
        <v>#</v>
      </c>
      <c r="AF66" s="65">
        <f>IF(OR($B66=17,AF$2="нет"),"#",IF(CHOOSE($B66,AF$35,AF$36,AF$37,AF$38,AF$39,AF$40,AF$41,AF$42,AF$43,AF$44,AF$45,AF$46,AF$47,AF$48,AF$49,AF$50,"#")='Часть 1'!AG20,1,0))</f>
        <v>1</v>
      </c>
      <c r="AG66" s="65" t="str">
        <f>IF(OR($B66=17,AG$2="нет"),"#",IF(CQ66=1,1,IF(CHOOSE($B66,AG$35,AG$36,AG$37,AG$38,AG$39,AG$40,AG$41,AG$42,AG$43,AG$44,AG$45,AG$46,AG$47,AG$48,AG$49,AG$50,"#")='Часть 1'!AH20,1,0)*IF(AG$33=2,AI66,1)))</f>
        <v>#</v>
      </c>
      <c r="AI66" s="65">
        <f>IF(OR($B66=17,AI$2="нет"),"#",IF(CHOOSE($B66,AI$35,AI$36,AI$37,AI$38,AI$39,AI$40,AI$41,AI$42,AI$43,AI$44,AI$45,AI$46,AI$47,AI$48,AI$49,AI$50,"#")='Часть 1'!AJ20,1,0))</f>
        <v>1</v>
      </c>
      <c r="AJ66" s="65" t="str">
        <f>IF(OR($B66=17,AJ$2="нет"),"#",IF(CT66=1,1,IF(CHOOSE($B66,AJ$35,AJ$36,AJ$37,AJ$38,AJ$39,AJ$40,AJ$41,AJ$42,AJ$43,AJ$44,AJ$45,AJ$46,AJ$47,AJ$48,AJ$49,AJ$50,"#")='Часть 1'!AK20,1,0)*IF(AJ$33=2,AL66,1)))</f>
        <v>#</v>
      </c>
      <c r="AL66" s="65">
        <f>IF(OR($B66=17,AL$2="нет"),"#",IF(CHOOSE($B66,AL$35,AL$36,AL$37,AL$38,AL$39,AL$40,AL$41,AL$42,AL$43,AL$44,AL$45,AL$46,AL$47,AL$48,AL$49,AL$50,"#")='Часть 1'!AM20,1,0))</f>
        <v>1</v>
      </c>
      <c r="AM66" s="65" t="str">
        <f>IF(OR($B66=17,AM$2="нет"),"#",IF(CW66=1,1,IF(CHOOSE($B66,AM$35,AM$36,AM$37,AM$38,AM$39,AM$40,AM$41,AM$42,AM$43,AM$44,AM$45,AM$46,AM$47,AM$48,AM$49,AM$50,"#")='Часть 1'!AN20,1,0)*IF(AM$33=2,AO66,1)))</f>
        <v>#</v>
      </c>
      <c r="AO66" s="65">
        <f>IF(OR($B66=17,AO$2="нет"),"#",IF(CHOOSE($B66,AO$35,AO$36,AO$37,AO$38,AO$39,AO$40,AO$41,AO$42,AO$43,AO$44,AO$45,AO$46,AO$47,AO$48,AO$49,AO$50,"#")='Часть 1'!AP20,1,0))</f>
        <v>1</v>
      </c>
      <c r="AP66" s="65" t="str">
        <f>IF(OR($B66=17,AP$2="нет"),"#",IF(CZ66=1,1,IF(CHOOSE($B66,AP$35,AP$36,AP$37,AP$38,AP$39,AP$40,AP$41,AP$42,AP$43,AP$44,AP$45,AP$46,AP$47,AP$48,AP$49,AP$50,"#")='Часть 1'!AQ20,1,0)*IF(AP$33=2,AR66,1)))</f>
        <v>#</v>
      </c>
      <c r="AR66" s="65">
        <f>IF(OR($B66=17,AR$2="нет"),"#",IF(CHOOSE($B66,AR$35,AR$36,AR$37,AR$38,AR$39,AR$40,AR$41,AR$42,AR$43,AR$44,AR$45,AR$46,AR$47,AR$48,AR$49,AR$50,"#")='Часть 1'!AS20,1,0))</f>
        <v>1</v>
      </c>
      <c r="AS66" s="65" t="str">
        <f>IF(OR($B66=17,AS$2="нет"),"#",IF(DC66=1,1,IF(CHOOSE($B66,AS$35,AS$36,AS$37,AS$38,AS$39,AS$40,AS$41,AS$42,AS$43,AS$44,AS$45,AS$46,AS$47,AS$48,AS$49,AS$50,"#")='Часть 1'!AT20,1,0)*IF(AS$33=2,AU66,1)))</f>
        <v>#</v>
      </c>
      <c r="AU66" s="65">
        <f>IF(OR($B66=17,AU$2="нет"),"#",IF(CHOOSE($B66,AU$35,AU$36,AU$37,AU$38,AU$39,AU$40,AU$41,AU$42,AU$43,AU$44,AU$45,AU$46,AU$47,AU$48,AU$49,AU$50,"#")='Часть 1'!AV20,1,0))</f>
        <v>1</v>
      </c>
      <c r="AV66" s="65" t="str">
        <f>IF(OR($B66=17,AV$2="нет"),"#",IF(DF66=1,1,IF(CHOOSE($B66,AV$35,AV$36,AV$37,AV$38,AV$39,AV$40,AV$41,AV$42,AV$43,AV$44,AV$45,AV$46,AV$47,AV$48,AV$49,AV$50,"#")='Часть 1'!AW20,1,0)*IF(AV$33=2,AX66,1)))</f>
        <v>#</v>
      </c>
      <c r="AX66" s="65">
        <f>IF(OR($B66=17,AX$2="нет"),"#",IF(CHOOSE($B66,AX$35,AX$36,AX$37,AX$38,AX$39,AX$40,AX$41,AX$42,AX$43,AX$44,AX$45,AX$46,AX$47,AX$48,AX$49,AX$50,"#")='Часть 1'!AY20,1,0))</f>
        <v>1</v>
      </c>
      <c r="AY66" s="65" t="str">
        <f>IF(OR($B66=17,AY$2="нет"),"#",IF(DI66=1,1,IF(CHOOSE($B66,AY$35,AY$36,AY$37,AY$38,AY$39,AY$40,AY$41,AY$42,AY$43,AY$44,AY$45,AY$46,AY$47,AY$48,AY$49,AY$50,"#")='Часть 1'!AZ20,1,0)*IF(AY$33=2,BA66,1)))</f>
        <v>#</v>
      </c>
      <c r="BA66" s="65">
        <f>IF(OR($B66=17,BA$2="нет"),"#",IF(CHOOSE($B66,BA$35,BA$36,BA$37,BA$38,BA$39,BA$40,BA$41,BA$42,BA$43,BA$44,BA$45,BA$46,BA$47,BA$48,BA$49,BA$50,"#")='Часть 1'!BB20,1,0))</f>
        <v>1</v>
      </c>
      <c r="BB66" s="65" t="str">
        <f>IF(OR($B66=17,BB$2="нет"),"#",IF(DL66=1,1,IF(CHOOSE($B66,BB$35,BB$36,BB$37,BB$38,BB$39,BB$40,BB$41,BB$42,BB$43,BB$44,BB$45,BB$46,BB$47,BB$48,BB$49,BB$50,"#")='Часть 1'!BC20,1,0)*IF(BB$33=2,BD66,1)))</f>
        <v>#</v>
      </c>
      <c r="BD66" s="65">
        <f>IF(OR($B66=17,BD$2="нет"),"#",IF(CHOOSE($B66,BD$35,BD$36,BD$37,BD$38,BD$39,BD$40,BD$41,BD$42,BD$43,BD$44,BD$45,BD$46,BD$47,BD$48,BD$49,BD$50,"#")='Часть 1'!BE20,1,0))</f>
        <v>1</v>
      </c>
      <c r="BE66" s="65" t="str">
        <f>IF(OR($B66=17,BE$2="нет"),"#",IF(DO66=1,1,IF(CHOOSE($B66,BE$35,BE$36,BE$37,BE$38,BE$39,BE$40,BE$41,BE$42,BE$43,BE$44,BE$45,BE$46,BE$47,BE$48,BE$49,BE$50,"#")='Часть 1'!BF20,1,0)*IF(BE$33=2,BG66,1)))</f>
        <v>#</v>
      </c>
      <c r="BG66" s="65">
        <f>IF(OR($B66=17,BG$2="нет"),"#",IF(CHOOSE($B66,BG$35,BG$36,BG$37,BG$38,BG$39,BG$40,BG$41,BG$42,BG$43,BG$44,BG$45,BG$46,BG$47,BG$48,BG$49,BG$50,"#")='Часть 1'!BH20,1,0))</f>
        <v>1</v>
      </c>
      <c r="BH66" s="65" t="str">
        <f>IF(OR($B66=17,BH$2="нет"),"#",IF(DR66=1,1,IF(CHOOSE($B66,BH$35,BH$36,BH$37,BH$38,BH$39,BH$40,BH$41,BH$42,BH$43,BH$44,BH$45,BH$46,BH$47,BH$48,BH$49,BH$50,"#")='Часть 1'!BI20,1,0)*IF(BH$33=2,BJ66,1)))</f>
        <v>#</v>
      </c>
      <c r="BJ66" s="65">
        <f>IF(OR($B66=17,BJ$2="нет"),"#",IF(CHOOSE($B66,BJ$35,BJ$36,BJ$37,BJ$38,BJ$39,BJ$40,BJ$41,BJ$42,BJ$43,BJ$44,BJ$45,BJ$46,BJ$47,BJ$48,BJ$49,BJ$50,"#")='Часть 1'!BK20,1,0))</f>
        <v>1</v>
      </c>
      <c r="BM66" s="65">
        <f>IF(OR($B66=17,BM$2="нет"),"#",IF(AND('Часть 1'!D20&lt;&gt;"#",CHOOSE($B66,BM$35,BM$36,BM$37,BM$38,BM$39,BM$40,BM$41,BM$42,BM$43,BM$44,BM$45,BM$46,BM$47,BM$48,BM$49,BM$50,"#")='Часть 1'!D20),1,0)*IF(BM$33=2,BO66,1))</f>
        <v>0</v>
      </c>
      <c r="BO66" s="65">
        <f>IF(OR($B66=17,BO$2="нет"),"#",IF(CHOOSE($B66,BO$35,BO$36,BO$37,BO$38,BO$39,BO$40,BO$41,BO$42,BO$43,BO$44,BO$45,BO$46,BO$47,BO$48,BO$49,BO$50,"#")='Часть 1'!F20,1,0))</f>
        <v>1</v>
      </c>
      <c r="BP66" s="65">
        <f>IF(OR($B66=17,BP$2="нет"),"#",IF(AND('Часть 1'!G20&lt;&gt;"#",CHOOSE($B66,BP$35,BP$36,BP$37,BP$38,BP$39,BP$40,BP$41,BP$42,BP$43,BP$44,BP$45,BP$46,BP$47,BP$48,BP$49,BP$50,"#")='Часть 1'!G20),1,0)*IF(BP$33=2,BR66,1))</f>
        <v>0</v>
      </c>
      <c r="BR66" s="65">
        <f>IF(OR($B66=17,BR$2="нет"),"#",IF(CHOOSE($B66,BR$35,BR$36,BR$37,BR$38,BR$39,BR$40,BR$41,BR$42,BR$43,BR$44,BR$45,BR$46,BR$47,BR$48,BR$49,BR$50,"#")='Часть 1'!I20,1,0))</f>
        <v>1</v>
      </c>
      <c r="BS66" s="65">
        <f>IF(OR($B66=17,BS$2="нет"),"#",IF(AND('Часть 1'!J20&lt;&gt;"#",CHOOSE($B66,BS$35,BS$36,BS$37,BS$38,BS$39,BS$40,BS$41,BS$42,BS$43,BS$44,BS$45,BS$46,BS$47,BS$48,BS$49,BS$50,"#")='Часть 1'!J20),1,0)*IF(BS$33=2,BU66,1))</f>
        <v>0</v>
      </c>
      <c r="BU66" s="65">
        <f>IF(OR($B66=17,BU$2="нет"),"#",IF(CHOOSE($B66,BU$35,BU$36,BU$37,BU$38,BU$39,BU$40,BU$41,BU$42,BU$43,BU$44,BU$45,BU$46,BU$47,BU$48,BU$49,BU$50,"#")='Часть 1'!L20,1,0))</f>
        <v>1</v>
      </c>
      <c r="BV66" s="65">
        <f>IF(OR($B66=17,BV$2="нет"),"#",IF(AND('Часть 1'!M20&lt;&gt;"#",CHOOSE($B66,BV$35,BV$36,BV$37,BV$38,BV$39,BV$40,BV$41,BV$42,BV$43,BV$44,BV$45,BV$46,BV$47,BV$48,BV$49,BV$50,"#")='Часть 1'!M20),1,0)*IF(BV$33=2,BX66,1))</f>
        <v>0</v>
      </c>
      <c r="BX66" s="65">
        <f>IF(OR($B66=17,BX$2="нет"),"#",IF(CHOOSE($B66,BX$35,BX$36,BX$37,BX$38,BX$39,BX$40,BX$41,BX$42,BX$43,BX$44,BX$45,BX$46,BX$47,BX$48,BX$49,BX$50,"#")='Часть 1'!O20,1,0))</f>
        <v>1</v>
      </c>
      <c r="BY66" s="65">
        <f>IF(OR($B66=17,BY$2="нет"),"#",IF(AND('Часть 1'!P20&lt;&gt;"#",CHOOSE($B66,BY$35,BY$36,BY$37,BY$38,BY$39,BY$40,BY$41,BY$42,BY$43,BY$44,BY$45,BY$46,BY$47,BY$48,BY$49,BY$50,"#")='Часть 1'!P20),1,0)*IF(BY$33=2,CA66,1))</f>
        <v>0</v>
      </c>
      <c r="CA66" s="65">
        <f>IF(OR($B66=17,CA$2="нет"),"#",IF(CHOOSE($B66,CA$35,CA$36,CA$37,CA$38,CA$39,CA$40,CA$41,CA$42,CA$43,CA$44,CA$45,CA$46,CA$47,CA$48,CA$49,CA$50,"#")='Часть 1'!R20,1,0))</f>
        <v>1</v>
      </c>
      <c r="CB66" s="65">
        <f>IF(OR($B66=17,CB$2="нет"),"#",IF(AND('Часть 1'!S20&lt;&gt;"#",CHOOSE($B66,CB$35,CB$36,CB$37,CB$38,CB$39,CB$40,CB$41,CB$42,CB$43,CB$44,CB$45,CB$46,CB$47,CB$48,CB$49,CB$50,"#")='Часть 1'!S20),1,0)*IF(CB$33=2,CD66,1))</f>
        <v>0</v>
      </c>
      <c r="CD66" s="65">
        <f>IF(OR($B66=17,CD$2="нет"),"#",IF(CHOOSE($B66,CD$35,CD$36,CD$37,CD$38,CD$39,CD$40,CD$41,CD$42,CD$43,CD$44,CD$45,CD$46,CD$47,CD$48,CD$49,CD$50,"#")='Часть 1'!U20,1,0))</f>
        <v>1</v>
      </c>
      <c r="CE66" s="65">
        <f>IF(OR($B66=17,CE$2="нет"),"#",IF(AND('Часть 1'!V20&lt;&gt;"#",CHOOSE($B66,CE$35,CE$36,CE$37,CE$38,CE$39,CE$40,CE$41,CE$42,CE$43,CE$44,CE$45,CE$46,CE$47,CE$48,CE$49,CE$50,"#")='Часть 1'!V20),1,0)*IF(CE$33=2,CG66,1))</f>
        <v>0</v>
      </c>
      <c r="CG66" s="65">
        <f>IF(OR($B66=17,CG$2="нет"),"#",IF(CHOOSE($B66,CG$35,CG$36,CG$37,CG$38,CG$39,CG$40,CG$41,CG$42,CG$43,CG$44,CG$45,CG$46,CG$47,CG$48,CG$49,CG$50,"#")='Часть 1'!X20,1,0))</f>
        <v>1</v>
      </c>
      <c r="CH66" s="65">
        <f>IF(OR($B66=17,CH$2="нет"),"#",IF(AND('Часть 1'!Y20&lt;&gt;"#",CHOOSE($B66,CH$35,CH$36,CH$37,CH$38,CH$39,CH$40,CH$41,CH$42,CH$43,CH$44,CH$45,CH$46,CH$47,CH$48,CH$49,CH$50,"#")='Часть 1'!Y20),1,0)*IF(CH$33=2,CJ66,1))</f>
        <v>0</v>
      </c>
      <c r="CJ66" s="65">
        <f>IF(OR($B66=17,CJ$2="нет"),"#",IF(CHOOSE($B66,CJ$35,CJ$36,CJ$37,CJ$38,CJ$39,CJ$40,CJ$41,CJ$42,CJ$43,CJ$44,CJ$45,CJ$46,CJ$47,CJ$48,CJ$49,CJ$50,"#")='Часть 1'!AA20,1,0))</f>
        <v>1</v>
      </c>
      <c r="CK66" s="65" t="str">
        <f>IF(OR($B66=17,CK$2="нет"),"#",IF(AND('Часть 1'!AB20&lt;&gt;"#",CHOOSE($B66,CK$35,CK$36,CK$37,CK$38,CK$39,CK$40,CK$41,CK$42,CK$43,CK$44,CK$45,CK$46,CK$47,CK$48,CK$49,CK$50,"#")='Часть 1'!AB20),1,0)*IF(CK$33=2,CM66,1))</f>
        <v>#</v>
      </c>
      <c r="CM66" s="65">
        <f>IF(OR($B66=17,CM$2="нет"),"#",IF(CHOOSE($B66,CM$35,CM$36,CM$37,CM$38,CM$39,CM$40,CM$41,CM$42,CM$43,CM$44,CM$45,CM$46,CM$47,CM$48,CM$49,CM$50,"#")='Часть 1'!AD20,1,0))</f>
        <v>1</v>
      </c>
      <c r="CN66" s="65" t="str">
        <f>IF(OR($B66=17,CN$2="нет"),"#",IF(AND('Часть 1'!AE20&lt;&gt;"#",CHOOSE($B66,CN$35,CN$36,CN$37,CN$38,CN$39,CN$40,CN$41,CN$42,CN$43,CN$44,CN$45,CN$46,CN$47,CN$48,CN$49,CN$50,"#")='Часть 1'!AE20),1,0)*IF(CN$33=2,CP66,1))</f>
        <v>#</v>
      </c>
      <c r="CP66" s="65">
        <f>IF(OR($B66=17,CP$2="нет"),"#",IF(CHOOSE($B66,CP$35,CP$36,CP$37,CP$38,CP$39,CP$40,CP$41,CP$42,CP$43,CP$44,CP$45,CP$46,CP$47,CP$48,CP$49,CP$50,"#")='Часть 1'!AG20,1,0))</f>
        <v>1</v>
      </c>
      <c r="CQ66" s="65" t="str">
        <f>IF(OR($B66=17,CQ$2="нет"),"#",IF(AND('Часть 1'!AH20&lt;&gt;"#",CHOOSE($B66,CQ$35,CQ$36,CQ$37,CQ$38,CQ$39,CQ$40,CQ$41,CQ$42,CQ$43,CQ$44,CQ$45,CQ$46,CQ$47,CQ$48,CQ$49,CQ$50,"#")='Часть 1'!AH20),1,0)*IF(CQ$33=2,CS66,1))</f>
        <v>#</v>
      </c>
      <c r="CS66" s="65">
        <f>IF(OR($B66=17,CS$2="нет"),"#",IF(CHOOSE($B66,CS$35,CS$36,CS$37,CS$38,CS$39,CS$40,CS$41,CS$42,CS$43,CS$44,CS$45,CS$46,CS$47,CS$48,CS$49,CS$50,"#")='Часть 1'!AJ20,1,0))</f>
        <v>1</v>
      </c>
      <c r="CT66" s="65" t="str">
        <f>IF(OR($B66=17,CT$2="нет"),"#",IF(AND('Часть 1'!AK20&lt;&gt;"#",CHOOSE($B66,CT$35,CT$36,CT$37,CT$38,CT$39,CT$40,CT$41,CT$42,CT$43,CT$44,CT$45,CT$46,CT$47,CT$48,CT$49,CT$50,"#")='Часть 1'!AK20),1,0)*IF(CT$33=2,CV66,1))</f>
        <v>#</v>
      </c>
      <c r="CV66" s="65">
        <f>IF(OR($B66=17,CV$2="нет"),"#",IF(CHOOSE($B66,CV$35,CV$36,CV$37,CV$38,CV$39,CV$40,CV$41,CV$42,CV$43,CV$44,CV$45,CV$46,CV$47,CV$48,CV$49,CV$50,"#")='Часть 1'!AM20,1,0))</f>
        <v>1</v>
      </c>
      <c r="CW66" s="65" t="str">
        <f>IF(OR($B66=17,CW$2="нет"),"#",IF(AND('Часть 1'!AN20&lt;&gt;"#",CHOOSE($B66,CW$35,CW$36,CW$37,CW$38,CW$39,CW$40,CW$41,CW$42,CW$43,CW$44,CW$45,CW$46,CW$47,CW$48,CW$49,CW$50,"#")='Часть 1'!AN20),1,0)*IF(CW$33=2,CY66,1))</f>
        <v>#</v>
      </c>
      <c r="CY66" s="65">
        <f>IF(OR($B66=17,CY$2="нет"),"#",IF(CHOOSE($B66,CY$35,CY$36,CY$37,CY$38,CY$39,CY$40,CY$41,CY$42,CY$43,CY$44,CY$45,CY$46,CY$47,CY$48,CY$49,CY$50,"#")='Часть 1'!AP20,1,0))</f>
        <v>1</v>
      </c>
      <c r="CZ66" s="65" t="str">
        <f>IF(OR($B66=17,CZ$2="нет"),"#",IF(AND('Часть 1'!AQ20&lt;&gt;"#",CHOOSE($B66,CZ$35,CZ$36,CZ$37,CZ$38,CZ$39,CZ$40,CZ$41,CZ$42,CZ$43,CZ$44,CZ$45,CZ$46,CZ$47,CZ$48,CZ$49,CZ$50,"#")='Часть 1'!AQ20),1,0)*IF(CZ$33=2,DB66,1))</f>
        <v>#</v>
      </c>
      <c r="DB66" s="65">
        <f>IF(OR($B66=17,DB$2="нет"),"#",IF(CHOOSE($B66,DB$35,DB$36,DB$37,DB$38,DB$39,DB$40,DB$41,DB$42,DB$43,DB$44,DB$45,DB$46,DB$47,DB$48,DB$49,DB$50,"#")='Часть 1'!AS20,1,0))</f>
        <v>1</v>
      </c>
      <c r="DC66" s="65" t="str">
        <f>IF(OR($B66=17,DC$2="нет"),"#",IF(AND('Часть 1'!AT20&lt;&gt;"#",CHOOSE($B66,DC$35,DC$36,DC$37,DC$38,DC$39,DC$40,DC$41,DC$42,DC$43,DC$44,DC$45,DC$46,DC$47,DC$48,DC$49,DC$50,"#")='Часть 1'!AT20),1,0)*IF(DC$33=2,DE66,1))</f>
        <v>#</v>
      </c>
      <c r="DE66" s="65">
        <f>IF(OR($B66=17,DE$2="нет"),"#",IF(CHOOSE($B66,DE$35,DE$36,DE$37,DE$38,DE$39,DE$40,DE$41,DE$42,DE$43,DE$44,DE$45,DE$46,DE$47,DE$48,DE$49,DE$50,"#")='Часть 1'!AV20,1,0))</f>
        <v>1</v>
      </c>
      <c r="DF66" s="65" t="str">
        <f>IF(OR($B66=17,DF$2="нет"),"#",IF(AND('Часть 1'!AW20&lt;&gt;"#",CHOOSE($B66,DF$35,DF$36,DF$37,DF$38,DF$39,DF$40,DF$41,DF$42,DF$43,DF$44,DF$45,DF$46,DF$47,DF$48,DF$49,DF$50,"#")='Часть 1'!AW20),1,0)*IF(DF$33=2,DH66,1))</f>
        <v>#</v>
      </c>
      <c r="DH66" s="65">
        <f>IF(OR($B66=17,DH$2="нет"),"#",IF(CHOOSE($B66,DH$35,DH$36,DH$37,DH$38,DH$39,DH$40,DH$41,DH$42,DH$43,DH$44,DH$45,DH$46,DH$47,DH$48,DH$49,DH$50,"#")='Часть 1'!AY20,1,0))</f>
        <v>1</v>
      </c>
      <c r="DI66" s="65" t="str">
        <f>IF(OR($B66=17,DI$2="нет"),"#",IF(AND('Часть 1'!AZ20&lt;&gt;"#",CHOOSE($B66,DI$35,DI$36,DI$37,DI$38,DI$39,DI$40,DI$41,DI$42,DI$43,DI$44,DI$45,DI$46,DI$47,DI$48,DI$49,DI$50,"#")='Часть 1'!AZ20),1,0)*IF(DI$33=2,DK66,1))</f>
        <v>#</v>
      </c>
      <c r="DK66" s="65">
        <f>IF(OR($B66=17,DK$2="нет"),"#",IF(CHOOSE($B66,DK$35,DK$36,DK$37,DK$38,DK$39,DK$40,DK$41,DK$42,DK$43,DK$44,DK$45,DK$46,DK$47,DK$48,DK$49,DK$50,"#")='Часть 1'!BB20,1,0))</f>
        <v>1</v>
      </c>
      <c r="DL66" s="65" t="str">
        <f>IF(OR($B66=17,DL$2="нет"),"#",IF(AND('Часть 1'!BC20&lt;&gt;"#",CHOOSE($B66,DL$35,DL$36,DL$37,DL$38,DL$39,DL$40,DL$41,DL$42,DL$43,DL$44,DL$45,DL$46,DL$47,DL$48,DL$49,DL$50,"#")='Часть 1'!BC20),1,0)*IF(DL$33=2,DN66,1))</f>
        <v>#</v>
      </c>
      <c r="DN66" s="65">
        <f>IF(OR($B66=17,DN$2="нет"),"#",IF(CHOOSE($B66,DN$35,DN$36,DN$37,DN$38,DN$39,DN$40,DN$41,DN$42,DN$43,DN$44,DN$45,DN$46,DN$47,DN$48,DN$49,DN$50,"#")='Часть 1'!BE20,1,0))</f>
        <v>1</v>
      </c>
      <c r="DO66" s="65" t="str">
        <f>IF(OR($B66=17,DO$2="нет"),"#",IF(AND('Часть 1'!BF20&lt;&gt;"#",CHOOSE($B66,DO$35,DO$36,DO$37,DO$38,DO$39,DO$40,DO$41,DO$42,DO$43,DO$44,DO$45,DO$46,DO$47,DO$48,DO$49,DO$50,"#")='Часть 1'!BF20),1,0)*IF(DO$33=2,DQ66,1))</f>
        <v>#</v>
      </c>
      <c r="DQ66" s="65">
        <f>IF(OR($B66=17,DQ$2="нет"),"#",IF(CHOOSE($B66,DQ$35,DQ$36,DQ$37,DQ$38,DQ$39,DQ$40,DQ$41,DQ$42,DQ$43,DQ$44,DQ$45,DQ$46,DQ$47,DQ$48,DQ$49,DQ$50,"#")='Часть 1'!BH20,1,0))</f>
        <v>1</v>
      </c>
      <c r="DR66" s="65" t="str">
        <f>IF(OR($B66=17,DR$2="нет"),"#",IF(AND('Часть 1'!BI20&lt;&gt;"#",CHOOSE($B66,DR$35,DR$36,DR$37,DR$38,DR$39,DR$40,DR$41,DR$42,DR$43,DR$44,DR$45,DR$46,DR$47,DR$48,DR$49,DR$50,"#")='Часть 1'!BI20),1,0)*IF(DR$33=2,DT66,1))</f>
        <v>#</v>
      </c>
      <c r="DT66" s="65">
        <f>IF(OR($B66=17,DT$2="нет"),"#",IF(CHOOSE($B66,DT$35,DT$36,DT$37,DT$38,DT$39,DT$40,DT$41,DT$42,DT$43,DT$44,DT$45,DT$46,DT$47,DT$48,DT$49,DT$50,"#")='Часть 1'!BK20,1,0))</f>
        <v>1</v>
      </c>
    </row>
    <row r="67" spans="1:124" x14ac:dyDescent="0.2">
      <c r="A67" s="63">
        <v>15</v>
      </c>
      <c r="B67" s="63">
        <f>IF(AND(Список!H20&gt;0,Список!K20=1),CHOOSE(Список!M20,1,2,3,4,5,6,7,8,9,10,11,12,13,14,15,16),17)</f>
        <v>1</v>
      </c>
      <c r="C67" s="65">
        <f>IF(OR($B67=17,C$2="нет"),"#",IF(BM67=1,1,IF(CHOOSE($B67,C$35,C$36,C$37,C$38,C$39,C$40,C$41,C$42,C$43,C$44,C$45,C$46,C$47,C$48,C$49,C$50,"#")='Часть 1'!D21,1,0)*IF(C$33=2,E67,1)))</f>
        <v>0</v>
      </c>
      <c r="E67" s="65">
        <f>IF(OR($B67=17,E$2="нет"),"#",IF(CHOOSE($B67,E$35,E$36,E$37,E$38,E$39,E$40,E$41,E$42,E$43,E$44,E$45,E$46,E$47,E$48,E$49,E$50,"#")='Часть 1'!F21,1,0))</f>
        <v>1</v>
      </c>
      <c r="F67" s="65">
        <f>IF(OR($B67=17,F$2="нет"),"#",IF(BP67=1,1,IF(CHOOSE($B67,F$35,F$36,F$37,F$38,F$39,F$40,F$41,F$42,F$43,F$44,F$45,F$46,F$47,F$48,F$49,F$50,"#")='Часть 1'!G21,1,0)*IF(F$33=2,H67,1)))</f>
        <v>1</v>
      </c>
      <c r="H67" s="65">
        <f>IF(OR($B67=17,H$2="нет"),"#",IF(CHOOSE($B67,H$35,H$36,H$37,H$38,H$39,H$40,H$41,H$42,H$43,H$44,H$45,H$46,H$47,H$48,H$49,H$50,"#")='Часть 1'!I21,1,0))</f>
        <v>1</v>
      </c>
      <c r="I67" s="65">
        <f>IF(OR($B67=17,I$2="нет"),"#",IF(BS67=1,1,IF(CHOOSE($B67,I$35,I$36,I$37,I$38,I$39,I$40,I$41,I$42,I$43,I$44,I$45,I$46,I$47,I$48,I$49,I$50,"#")='Часть 1'!J21,1,0)*IF(I$33=2,K67,1)))</f>
        <v>0</v>
      </c>
      <c r="K67" s="65">
        <f>IF(OR($B67=17,K$2="нет"),"#",IF(CHOOSE($B67,K$35,K$36,K$37,K$38,K$39,K$40,K$41,K$42,K$43,K$44,K$45,K$46,K$47,K$48,K$49,K$50,"#")='Часть 1'!L21,1,0))</f>
        <v>1</v>
      </c>
      <c r="L67" s="65">
        <f>IF(OR($B67=17,L$2="нет"),"#",IF(BV67=1,1,IF(CHOOSE($B67,L$35,L$36,L$37,L$38,L$39,L$40,L$41,L$42,L$43,L$44,L$45,L$46,L$47,L$48,L$49,L$50,"#")='Часть 1'!M21,1,0)*IF(L$33=2,N67,1)))</f>
        <v>0</v>
      </c>
      <c r="N67" s="65">
        <f>IF(OR($B67=17,N$2="нет"),"#",IF(CHOOSE($B67,N$35,N$36,N$37,N$38,N$39,N$40,N$41,N$42,N$43,N$44,N$45,N$46,N$47,N$48,N$49,N$50,"#")='Часть 1'!O21,1,0))</f>
        <v>1</v>
      </c>
      <c r="O67" s="65">
        <f>IF(OR($B67=17,O$2="нет"),"#",IF(BY67=1,1,IF(CHOOSE($B67,O$35,O$36,O$37,O$38,O$39,O$40,O$41,O$42,O$43,O$44,O$45,O$46,O$47,O$48,O$49,O$50,"#")='Часть 1'!P21,1,0)*IF(O$33=2,Q67,1)))</f>
        <v>1</v>
      </c>
      <c r="Q67" s="65">
        <f>IF(OR($B67=17,Q$2="нет"),"#",IF(CHOOSE($B67,Q$35,Q$36,Q$37,Q$38,Q$39,Q$40,Q$41,Q$42,Q$43,Q$44,Q$45,Q$46,Q$47,Q$48,Q$49,Q$50,"#")='Часть 1'!R21,1,0))</f>
        <v>1</v>
      </c>
      <c r="R67" s="65">
        <f>IF(OR($B67=17,R$2="нет"),"#",IF(CB67=1,1,IF(CHOOSE($B67,R$35,R$36,R$37,R$38,R$39,R$40,R$41,R$42,R$43,R$44,R$45,R$46,R$47,R$48,R$49,R$50,"#")='Часть 1'!S21,1,0)*IF(R$33=2,T67,1)))</f>
        <v>1</v>
      </c>
      <c r="T67" s="65">
        <f>IF(OR($B67=17,T$2="нет"),"#",IF(CHOOSE($B67,T$35,T$36,T$37,T$38,T$39,T$40,T$41,T$42,T$43,T$44,T$45,T$46,T$47,T$48,T$49,T$50,"#")='Часть 1'!U21,1,0))</f>
        <v>1</v>
      </c>
      <c r="U67" s="65">
        <f>IF(OR($B67=17,U$2="нет"),"#",IF(CE67=1,1,IF(CHOOSE($B67,U$35,U$36,U$37,U$38,U$39,U$40,U$41,U$42,U$43,U$44,U$45,U$46,U$47,U$48,U$49,U$50,"#")='Часть 1'!V21,1,0)*IF(U$33=2,W67,1)))</f>
        <v>0</v>
      </c>
      <c r="W67" s="65">
        <f>IF(OR($B67=17,W$2="нет"),"#",IF(CHOOSE($B67,W$35,W$36,W$37,W$38,W$39,W$40,W$41,W$42,W$43,W$44,W$45,W$46,W$47,W$48,W$49,W$50,"#")='Часть 1'!X21,1,0))</f>
        <v>1</v>
      </c>
      <c r="X67" s="65">
        <f>IF(OR($B67=17,X$2="нет"),"#",IF(CH67=1,1,IF(CHOOSE($B67,X$35,X$36,X$37,X$38,X$39,X$40,X$41,X$42,X$43,X$44,X$45,X$46,X$47,X$48,X$49,X$50,"#")='Часть 1'!Y21,1,0)*IF(X$33=2,Z67,1)))</f>
        <v>1</v>
      </c>
      <c r="Z67" s="65">
        <f>IF(OR($B67=17,Z$2="нет"),"#",IF(CHOOSE($B67,Z$35,Z$36,Z$37,Z$38,Z$39,Z$40,Z$41,Z$42,Z$43,Z$44,Z$45,Z$46,Z$47,Z$48,Z$49,Z$50,"#")='Часть 1'!AA21,1,0))</f>
        <v>1</v>
      </c>
      <c r="AA67" s="65" t="str">
        <f>IF(OR($B67=17,AA$2="нет"),"#",IF(CK67=1,1,IF(CHOOSE($B67,AA$35,AA$36,AA$37,AA$38,AA$39,AA$40,AA$41,AA$42,AA$43,AA$44,AA$45,AA$46,AA$47,AA$48,AA$49,AA$50,"#")='Часть 1'!AB21,1,0)*IF(AA$33=2,AC67,1)))</f>
        <v>#</v>
      </c>
      <c r="AC67" s="65">
        <f>IF(OR($B67=17,AC$2="нет"),"#",IF(CHOOSE($B67,AC$35,AC$36,AC$37,AC$38,AC$39,AC$40,AC$41,AC$42,AC$43,AC$44,AC$45,AC$46,AC$47,AC$48,AC$49,AC$50,"#")='Часть 1'!AD21,1,0))</f>
        <v>1</v>
      </c>
      <c r="AD67" s="65" t="str">
        <f>IF(OR($B67=17,AD$2="нет"),"#",IF(CN67=1,1,IF(CHOOSE($B67,AD$35,AD$36,AD$37,AD$38,AD$39,AD$40,AD$41,AD$42,AD$43,AD$44,AD$45,AD$46,AD$47,AD$48,AD$49,AD$50,"#")='Часть 1'!AE21,1,0)*IF(AD$33=2,AF67,1)))</f>
        <v>#</v>
      </c>
      <c r="AF67" s="65">
        <f>IF(OR($B67=17,AF$2="нет"),"#",IF(CHOOSE($B67,AF$35,AF$36,AF$37,AF$38,AF$39,AF$40,AF$41,AF$42,AF$43,AF$44,AF$45,AF$46,AF$47,AF$48,AF$49,AF$50,"#")='Часть 1'!AG21,1,0))</f>
        <v>1</v>
      </c>
      <c r="AG67" s="65" t="str">
        <f>IF(OR($B67=17,AG$2="нет"),"#",IF(CQ67=1,1,IF(CHOOSE($B67,AG$35,AG$36,AG$37,AG$38,AG$39,AG$40,AG$41,AG$42,AG$43,AG$44,AG$45,AG$46,AG$47,AG$48,AG$49,AG$50,"#")='Часть 1'!AH21,1,0)*IF(AG$33=2,AI67,1)))</f>
        <v>#</v>
      </c>
      <c r="AI67" s="65">
        <f>IF(OR($B67=17,AI$2="нет"),"#",IF(CHOOSE($B67,AI$35,AI$36,AI$37,AI$38,AI$39,AI$40,AI$41,AI$42,AI$43,AI$44,AI$45,AI$46,AI$47,AI$48,AI$49,AI$50,"#")='Часть 1'!AJ21,1,0))</f>
        <v>1</v>
      </c>
      <c r="AJ67" s="65" t="str">
        <f>IF(OR($B67=17,AJ$2="нет"),"#",IF(CT67=1,1,IF(CHOOSE($B67,AJ$35,AJ$36,AJ$37,AJ$38,AJ$39,AJ$40,AJ$41,AJ$42,AJ$43,AJ$44,AJ$45,AJ$46,AJ$47,AJ$48,AJ$49,AJ$50,"#")='Часть 1'!AK21,1,0)*IF(AJ$33=2,AL67,1)))</f>
        <v>#</v>
      </c>
      <c r="AL67" s="65">
        <f>IF(OR($B67=17,AL$2="нет"),"#",IF(CHOOSE($B67,AL$35,AL$36,AL$37,AL$38,AL$39,AL$40,AL$41,AL$42,AL$43,AL$44,AL$45,AL$46,AL$47,AL$48,AL$49,AL$50,"#")='Часть 1'!AM21,1,0))</f>
        <v>1</v>
      </c>
      <c r="AM67" s="65" t="str">
        <f>IF(OR($B67=17,AM$2="нет"),"#",IF(CW67=1,1,IF(CHOOSE($B67,AM$35,AM$36,AM$37,AM$38,AM$39,AM$40,AM$41,AM$42,AM$43,AM$44,AM$45,AM$46,AM$47,AM$48,AM$49,AM$50,"#")='Часть 1'!AN21,1,0)*IF(AM$33=2,AO67,1)))</f>
        <v>#</v>
      </c>
      <c r="AO67" s="65">
        <f>IF(OR($B67=17,AO$2="нет"),"#",IF(CHOOSE($B67,AO$35,AO$36,AO$37,AO$38,AO$39,AO$40,AO$41,AO$42,AO$43,AO$44,AO$45,AO$46,AO$47,AO$48,AO$49,AO$50,"#")='Часть 1'!AP21,1,0))</f>
        <v>1</v>
      </c>
      <c r="AP67" s="65" t="str">
        <f>IF(OR($B67=17,AP$2="нет"),"#",IF(CZ67=1,1,IF(CHOOSE($B67,AP$35,AP$36,AP$37,AP$38,AP$39,AP$40,AP$41,AP$42,AP$43,AP$44,AP$45,AP$46,AP$47,AP$48,AP$49,AP$50,"#")='Часть 1'!AQ21,1,0)*IF(AP$33=2,AR67,1)))</f>
        <v>#</v>
      </c>
      <c r="AR67" s="65">
        <f>IF(OR($B67=17,AR$2="нет"),"#",IF(CHOOSE($B67,AR$35,AR$36,AR$37,AR$38,AR$39,AR$40,AR$41,AR$42,AR$43,AR$44,AR$45,AR$46,AR$47,AR$48,AR$49,AR$50,"#")='Часть 1'!AS21,1,0))</f>
        <v>1</v>
      </c>
      <c r="AS67" s="65" t="str">
        <f>IF(OR($B67=17,AS$2="нет"),"#",IF(DC67=1,1,IF(CHOOSE($B67,AS$35,AS$36,AS$37,AS$38,AS$39,AS$40,AS$41,AS$42,AS$43,AS$44,AS$45,AS$46,AS$47,AS$48,AS$49,AS$50,"#")='Часть 1'!AT21,1,0)*IF(AS$33=2,AU67,1)))</f>
        <v>#</v>
      </c>
      <c r="AU67" s="65">
        <f>IF(OR($B67=17,AU$2="нет"),"#",IF(CHOOSE($B67,AU$35,AU$36,AU$37,AU$38,AU$39,AU$40,AU$41,AU$42,AU$43,AU$44,AU$45,AU$46,AU$47,AU$48,AU$49,AU$50,"#")='Часть 1'!AV21,1,0))</f>
        <v>1</v>
      </c>
      <c r="AV67" s="65" t="str">
        <f>IF(OR($B67=17,AV$2="нет"),"#",IF(DF67=1,1,IF(CHOOSE($B67,AV$35,AV$36,AV$37,AV$38,AV$39,AV$40,AV$41,AV$42,AV$43,AV$44,AV$45,AV$46,AV$47,AV$48,AV$49,AV$50,"#")='Часть 1'!AW21,1,0)*IF(AV$33=2,AX67,1)))</f>
        <v>#</v>
      </c>
      <c r="AX67" s="65">
        <f>IF(OR($B67=17,AX$2="нет"),"#",IF(CHOOSE($B67,AX$35,AX$36,AX$37,AX$38,AX$39,AX$40,AX$41,AX$42,AX$43,AX$44,AX$45,AX$46,AX$47,AX$48,AX$49,AX$50,"#")='Часть 1'!AY21,1,0))</f>
        <v>1</v>
      </c>
      <c r="AY67" s="65" t="str">
        <f>IF(OR($B67=17,AY$2="нет"),"#",IF(DI67=1,1,IF(CHOOSE($B67,AY$35,AY$36,AY$37,AY$38,AY$39,AY$40,AY$41,AY$42,AY$43,AY$44,AY$45,AY$46,AY$47,AY$48,AY$49,AY$50,"#")='Часть 1'!AZ21,1,0)*IF(AY$33=2,BA67,1)))</f>
        <v>#</v>
      </c>
      <c r="BA67" s="65">
        <f>IF(OR($B67=17,BA$2="нет"),"#",IF(CHOOSE($B67,BA$35,BA$36,BA$37,BA$38,BA$39,BA$40,BA$41,BA$42,BA$43,BA$44,BA$45,BA$46,BA$47,BA$48,BA$49,BA$50,"#")='Часть 1'!BB21,1,0))</f>
        <v>1</v>
      </c>
      <c r="BB67" s="65" t="str">
        <f>IF(OR($B67=17,BB$2="нет"),"#",IF(DL67=1,1,IF(CHOOSE($B67,BB$35,BB$36,BB$37,BB$38,BB$39,BB$40,BB$41,BB$42,BB$43,BB$44,BB$45,BB$46,BB$47,BB$48,BB$49,BB$50,"#")='Часть 1'!BC21,1,0)*IF(BB$33=2,BD67,1)))</f>
        <v>#</v>
      </c>
      <c r="BD67" s="65">
        <f>IF(OR($B67=17,BD$2="нет"),"#",IF(CHOOSE($B67,BD$35,BD$36,BD$37,BD$38,BD$39,BD$40,BD$41,BD$42,BD$43,BD$44,BD$45,BD$46,BD$47,BD$48,BD$49,BD$50,"#")='Часть 1'!BE21,1,0))</f>
        <v>1</v>
      </c>
      <c r="BE67" s="65" t="str">
        <f>IF(OR($B67=17,BE$2="нет"),"#",IF(DO67=1,1,IF(CHOOSE($B67,BE$35,BE$36,BE$37,BE$38,BE$39,BE$40,BE$41,BE$42,BE$43,BE$44,BE$45,BE$46,BE$47,BE$48,BE$49,BE$50,"#")='Часть 1'!BF21,1,0)*IF(BE$33=2,BG67,1)))</f>
        <v>#</v>
      </c>
      <c r="BG67" s="65">
        <f>IF(OR($B67=17,BG$2="нет"),"#",IF(CHOOSE($B67,BG$35,BG$36,BG$37,BG$38,BG$39,BG$40,BG$41,BG$42,BG$43,BG$44,BG$45,BG$46,BG$47,BG$48,BG$49,BG$50,"#")='Часть 1'!BH21,1,0))</f>
        <v>1</v>
      </c>
      <c r="BH67" s="65" t="str">
        <f>IF(OR($B67=17,BH$2="нет"),"#",IF(DR67=1,1,IF(CHOOSE($B67,BH$35,BH$36,BH$37,BH$38,BH$39,BH$40,BH$41,BH$42,BH$43,BH$44,BH$45,BH$46,BH$47,BH$48,BH$49,BH$50,"#")='Часть 1'!BI21,1,0)*IF(BH$33=2,BJ67,1)))</f>
        <v>#</v>
      </c>
      <c r="BJ67" s="65">
        <f>IF(OR($B67=17,BJ$2="нет"),"#",IF(CHOOSE($B67,BJ$35,BJ$36,BJ$37,BJ$38,BJ$39,BJ$40,BJ$41,BJ$42,BJ$43,BJ$44,BJ$45,BJ$46,BJ$47,BJ$48,BJ$49,BJ$50,"#")='Часть 1'!BK21,1,0))</f>
        <v>1</v>
      </c>
      <c r="BM67" s="65">
        <f>IF(OR($B67=17,BM$2="нет"),"#",IF(AND('Часть 1'!D21&lt;&gt;"#",CHOOSE($B67,BM$35,BM$36,BM$37,BM$38,BM$39,BM$40,BM$41,BM$42,BM$43,BM$44,BM$45,BM$46,BM$47,BM$48,BM$49,BM$50,"#")='Часть 1'!D21),1,0)*IF(BM$33=2,BO67,1))</f>
        <v>0</v>
      </c>
      <c r="BO67" s="65">
        <f>IF(OR($B67=17,BO$2="нет"),"#",IF(CHOOSE($B67,BO$35,BO$36,BO$37,BO$38,BO$39,BO$40,BO$41,BO$42,BO$43,BO$44,BO$45,BO$46,BO$47,BO$48,BO$49,BO$50,"#")='Часть 1'!F21,1,0))</f>
        <v>1</v>
      </c>
      <c r="BP67" s="65">
        <f>IF(OR($B67=17,BP$2="нет"),"#",IF(AND('Часть 1'!G21&lt;&gt;"#",CHOOSE($B67,BP$35,BP$36,BP$37,BP$38,BP$39,BP$40,BP$41,BP$42,BP$43,BP$44,BP$45,BP$46,BP$47,BP$48,BP$49,BP$50,"#")='Часть 1'!G21),1,0)*IF(BP$33=2,BR67,1))</f>
        <v>0</v>
      </c>
      <c r="BR67" s="65">
        <f>IF(OR($B67=17,BR$2="нет"),"#",IF(CHOOSE($B67,BR$35,BR$36,BR$37,BR$38,BR$39,BR$40,BR$41,BR$42,BR$43,BR$44,BR$45,BR$46,BR$47,BR$48,BR$49,BR$50,"#")='Часть 1'!I21,1,0))</f>
        <v>1</v>
      </c>
      <c r="BS67" s="65">
        <f>IF(OR($B67=17,BS$2="нет"),"#",IF(AND('Часть 1'!J21&lt;&gt;"#",CHOOSE($B67,BS$35,BS$36,BS$37,BS$38,BS$39,BS$40,BS$41,BS$42,BS$43,BS$44,BS$45,BS$46,BS$47,BS$48,BS$49,BS$50,"#")='Часть 1'!J21),1,0)*IF(BS$33=2,BU67,1))</f>
        <v>0</v>
      </c>
      <c r="BU67" s="65">
        <f>IF(OR($B67=17,BU$2="нет"),"#",IF(CHOOSE($B67,BU$35,BU$36,BU$37,BU$38,BU$39,BU$40,BU$41,BU$42,BU$43,BU$44,BU$45,BU$46,BU$47,BU$48,BU$49,BU$50,"#")='Часть 1'!L21,1,0))</f>
        <v>1</v>
      </c>
      <c r="BV67" s="65">
        <f>IF(OR($B67=17,BV$2="нет"),"#",IF(AND('Часть 1'!M21&lt;&gt;"#",CHOOSE($B67,BV$35,BV$36,BV$37,BV$38,BV$39,BV$40,BV$41,BV$42,BV$43,BV$44,BV$45,BV$46,BV$47,BV$48,BV$49,BV$50,"#")='Часть 1'!M21),1,0)*IF(BV$33=2,BX67,1))</f>
        <v>0</v>
      </c>
      <c r="BX67" s="65">
        <f>IF(OR($B67=17,BX$2="нет"),"#",IF(CHOOSE($B67,BX$35,BX$36,BX$37,BX$38,BX$39,BX$40,BX$41,BX$42,BX$43,BX$44,BX$45,BX$46,BX$47,BX$48,BX$49,BX$50,"#")='Часть 1'!O21,1,0))</f>
        <v>1</v>
      </c>
      <c r="BY67" s="65">
        <f>IF(OR($B67=17,BY$2="нет"),"#",IF(AND('Часть 1'!P21&lt;&gt;"#",CHOOSE($B67,BY$35,BY$36,BY$37,BY$38,BY$39,BY$40,BY$41,BY$42,BY$43,BY$44,BY$45,BY$46,BY$47,BY$48,BY$49,BY$50,"#")='Часть 1'!P21),1,0)*IF(BY$33=2,CA67,1))</f>
        <v>0</v>
      </c>
      <c r="CA67" s="65">
        <f>IF(OR($B67=17,CA$2="нет"),"#",IF(CHOOSE($B67,CA$35,CA$36,CA$37,CA$38,CA$39,CA$40,CA$41,CA$42,CA$43,CA$44,CA$45,CA$46,CA$47,CA$48,CA$49,CA$50,"#")='Часть 1'!R21,1,0))</f>
        <v>1</v>
      </c>
      <c r="CB67" s="65">
        <f>IF(OR($B67=17,CB$2="нет"),"#",IF(AND('Часть 1'!S21&lt;&gt;"#",CHOOSE($B67,CB$35,CB$36,CB$37,CB$38,CB$39,CB$40,CB$41,CB$42,CB$43,CB$44,CB$45,CB$46,CB$47,CB$48,CB$49,CB$50,"#")='Часть 1'!S21),1,0)*IF(CB$33=2,CD67,1))</f>
        <v>0</v>
      </c>
      <c r="CD67" s="65">
        <f>IF(OR($B67=17,CD$2="нет"),"#",IF(CHOOSE($B67,CD$35,CD$36,CD$37,CD$38,CD$39,CD$40,CD$41,CD$42,CD$43,CD$44,CD$45,CD$46,CD$47,CD$48,CD$49,CD$50,"#")='Часть 1'!U21,1,0))</f>
        <v>1</v>
      </c>
      <c r="CE67" s="65">
        <f>IF(OR($B67=17,CE$2="нет"),"#",IF(AND('Часть 1'!V21&lt;&gt;"#",CHOOSE($B67,CE$35,CE$36,CE$37,CE$38,CE$39,CE$40,CE$41,CE$42,CE$43,CE$44,CE$45,CE$46,CE$47,CE$48,CE$49,CE$50,"#")='Часть 1'!V21),1,0)*IF(CE$33=2,CG67,1))</f>
        <v>0</v>
      </c>
      <c r="CG67" s="65">
        <f>IF(OR($B67=17,CG$2="нет"),"#",IF(CHOOSE($B67,CG$35,CG$36,CG$37,CG$38,CG$39,CG$40,CG$41,CG$42,CG$43,CG$44,CG$45,CG$46,CG$47,CG$48,CG$49,CG$50,"#")='Часть 1'!X21,1,0))</f>
        <v>1</v>
      </c>
      <c r="CH67" s="65">
        <f>IF(OR($B67=17,CH$2="нет"),"#",IF(AND('Часть 1'!Y21&lt;&gt;"#",CHOOSE($B67,CH$35,CH$36,CH$37,CH$38,CH$39,CH$40,CH$41,CH$42,CH$43,CH$44,CH$45,CH$46,CH$47,CH$48,CH$49,CH$50,"#")='Часть 1'!Y21),1,0)*IF(CH$33=2,CJ67,1))</f>
        <v>0</v>
      </c>
      <c r="CJ67" s="65">
        <f>IF(OR($B67=17,CJ$2="нет"),"#",IF(CHOOSE($B67,CJ$35,CJ$36,CJ$37,CJ$38,CJ$39,CJ$40,CJ$41,CJ$42,CJ$43,CJ$44,CJ$45,CJ$46,CJ$47,CJ$48,CJ$49,CJ$50,"#")='Часть 1'!AA21,1,0))</f>
        <v>1</v>
      </c>
      <c r="CK67" s="65" t="str">
        <f>IF(OR($B67=17,CK$2="нет"),"#",IF(AND('Часть 1'!AB21&lt;&gt;"#",CHOOSE($B67,CK$35,CK$36,CK$37,CK$38,CK$39,CK$40,CK$41,CK$42,CK$43,CK$44,CK$45,CK$46,CK$47,CK$48,CK$49,CK$50,"#")='Часть 1'!AB21),1,0)*IF(CK$33=2,CM67,1))</f>
        <v>#</v>
      </c>
      <c r="CM67" s="65">
        <f>IF(OR($B67=17,CM$2="нет"),"#",IF(CHOOSE($B67,CM$35,CM$36,CM$37,CM$38,CM$39,CM$40,CM$41,CM$42,CM$43,CM$44,CM$45,CM$46,CM$47,CM$48,CM$49,CM$50,"#")='Часть 1'!AD21,1,0))</f>
        <v>1</v>
      </c>
      <c r="CN67" s="65" t="str">
        <f>IF(OR($B67=17,CN$2="нет"),"#",IF(AND('Часть 1'!AE21&lt;&gt;"#",CHOOSE($B67,CN$35,CN$36,CN$37,CN$38,CN$39,CN$40,CN$41,CN$42,CN$43,CN$44,CN$45,CN$46,CN$47,CN$48,CN$49,CN$50,"#")='Часть 1'!AE21),1,0)*IF(CN$33=2,CP67,1))</f>
        <v>#</v>
      </c>
      <c r="CP67" s="65">
        <f>IF(OR($B67=17,CP$2="нет"),"#",IF(CHOOSE($B67,CP$35,CP$36,CP$37,CP$38,CP$39,CP$40,CP$41,CP$42,CP$43,CP$44,CP$45,CP$46,CP$47,CP$48,CP$49,CP$50,"#")='Часть 1'!AG21,1,0))</f>
        <v>1</v>
      </c>
      <c r="CQ67" s="65" t="str">
        <f>IF(OR($B67=17,CQ$2="нет"),"#",IF(AND('Часть 1'!AH21&lt;&gt;"#",CHOOSE($B67,CQ$35,CQ$36,CQ$37,CQ$38,CQ$39,CQ$40,CQ$41,CQ$42,CQ$43,CQ$44,CQ$45,CQ$46,CQ$47,CQ$48,CQ$49,CQ$50,"#")='Часть 1'!AH21),1,0)*IF(CQ$33=2,CS67,1))</f>
        <v>#</v>
      </c>
      <c r="CS67" s="65">
        <f>IF(OR($B67=17,CS$2="нет"),"#",IF(CHOOSE($B67,CS$35,CS$36,CS$37,CS$38,CS$39,CS$40,CS$41,CS$42,CS$43,CS$44,CS$45,CS$46,CS$47,CS$48,CS$49,CS$50,"#")='Часть 1'!AJ21,1,0))</f>
        <v>1</v>
      </c>
      <c r="CT67" s="65" t="str">
        <f>IF(OR($B67=17,CT$2="нет"),"#",IF(AND('Часть 1'!AK21&lt;&gt;"#",CHOOSE($B67,CT$35,CT$36,CT$37,CT$38,CT$39,CT$40,CT$41,CT$42,CT$43,CT$44,CT$45,CT$46,CT$47,CT$48,CT$49,CT$50,"#")='Часть 1'!AK21),1,0)*IF(CT$33=2,CV67,1))</f>
        <v>#</v>
      </c>
      <c r="CV67" s="65">
        <f>IF(OR($B67=17,CV$2="нет"),"#",IF(CHOOSE($B67,CV$35,CV$36,CV$37,CV$38,CV$39,CV$40,CV$41,CV$42,CV$43,CV$44,CV$45,CV$46,CV$47,CV$48,CV$49,CV$50,"#")='Часть 1'!AM21,1,0))</f>
        <v>1</v>
      </c>
      <c r="CW67" s="65" t="str">
        <f>IF(OR($B67=17,CW$2="нет"),"#",IF(AND('Часть 1'!AN21&lt;&gt;"#",CHOOSE($B67,CW$35,CW$36,CW$37,CW$38,CW$39,CW$40,CW$41,CW$42,CW$43,CW$44,CW$45,CW$46,CW$47,CW$48,CW$49,CW$50,"#")='Часть 1'!AN21),1,0)*IF(CW$33=2,CY67,1))</f>
        <v>#</v>
      </c>
      <c r="CY67" s="65">
        <f>IF(OR($B67=17,CY$2="нет"),"#",IF(CHOOSE($B67,CY$35,CY$36,CY$37,CY$38,CY$39,CY$40,CY$41,CY$42,CY$43,CY$44,CY$45,CY$46,CY$47,CY$48,CY$49,CY$50,"#")='Часть 1'!AP21,1,0))</f>
        <v>1</v>
      </c>
      <c r="CZ67" s="65" t="str">
        <f>IF(OR($B67=17,CZ$2="нет"),"#",IF(AND('Часть 1'!AQ21&lt;&gt;"#",CHOOSE($B67,CZ$35,CZ$36,CZ$37,CZ$38,CZ$39,CZ$40,CZ$41,CZ$42,CZ$43,CZ$44,CZ$45,CZ$46,CZ$47,CZ$48,CZ$49,CZ$50,"#")='Часть 1'!AQ21),1,0)*IF(CZ$33=2,DB67,1))</f>
        <v>#</v>
      </c>
      <c r="DB67" s="65">
        <f>IF(OR($B67=17,DB$2="нет"),"#",IF(CHOOSE($B67,DB$35,DB$36,DB$37,DB$38,DB$39,DB$40,DB$41,DB$42,DB$43,DB$44,DB$45,DB$46,DB$47,DB$48,DB$49,DB$50,"#")='Часть 1'!AS21,1,0))</f>
        <v>1</v>
      </c>
      <c r="DC67" s="65" t="str">
        <f>IF(OR($B67=17,DC$2="нет"),"#",IF(AND('Часть 1'!AT21&lt;&gt;"#",CHOOSE($B67,DC$35,DC$36,DC$37,DC$38,DC$39,DC$40,DC$41,DC$42,DC$43,DC$44,DC$45,DC$46,DC$47,DC$48,DC$49,DC$50,"#")='Часть 1'!AT21),1,0)*IF(DC$33=2,DE67,1))</f>
        <v>#</v>
      </c>
      <c r="DE67" s="65">
        <f>IF(OR($B67=17,DE$2="нет"),"#",IF(CHOOSE($B67,DE$35,DE$36,DE$37,DE$38,DE$39,DE$40,DE$41,DE$42,DE$43,DE$44,DE$45,DE$46,DE$47,DE$48,DE$49,DE$50,"#")='Часть 1'!AV21,1,0))</f>
        <v>1</v>
      </c>
      <c r="DF67" s="65" t="str">
        <f>IF(OR($B67=17,DF$2="нет"),"#",IF(AND('Часть 1'!AW21&lt;&gt;"#",CHOOSE($B67,DF$35,DF$36,DF$37,DF$38,DF$39,DF$40,DF$41,DF$42,DF$43,DF$44,DF$45,DF$46,DF$47,DF$48,DF$49,DF$50,"#")='Часть 1'!AW21),1,0)*IF(DF$33=2,DH67,1))</f>
        <v>#</v>
      </c>
      <c r="DH67" s="65">
        <f>IF(OR($B67=17,DH$2="нет"),"#",IF(CHOOSE($B67,DH$35,DH$36,DH$37,DH$38,DH$39,DH$40,DH$41,DH$42,DH$43,DH$44,DH$45,DH$46,DH$47,DH$48,DH$49,DH$50,"#")='Часть 1'!AY21,1,0))</f>
        <v>1</v>
      </c>
      <c r="DI67" s="65" t="str">
        <f>IF(OR($B67=17,DI$2="нет"),"#",IF(AND('Часть 1'!AZ21&lt;&gt;"#",CHOOSE($B67,DI$35,DI$36,DI$37,DI$38,DI$39,DI$40,DI$41,DI$42,DI$43,DI$44,DI$45,DI$46,DI$47,DI$48,DI$49,DI$50,"#")='Часть 1'!AZ21),1,0)*IF(DI$33=2,DK67,1))</f>
        <v>#</v>
      </c>
      <c r="DK67" s="65">
        <f>IF(OR($B67=17,DK$2="нет"),"#",IF(CHOOSE($B67,DK$35,DK$36,DK$37,DK$38,DK$39,DK$40,DK$41,DK$42,DK$43,DK$44,DK$45,DK$46,DK$47,DK$48,DK$49,DK$50,"#")='Часть 1'!BB21,1,0))</f>
        <v>1</v>
      </c>
      <c r="DL67" s="65" t="str">
        <f>IF(OR($B67=17,DL$2="нет"),"#",IF(AND('Часть 1'!BC21&lt;&gt;"#",CHOOSE($B67,DL$35,DL$36,DL$37,DL$38,DL$39,DL$40,DL$41,DL$42,DL$43,DL$44,DL$45,DL$46,DL$47,DL$48,DL$49,DL$50,"#")='Часть 1'!BC21),1,0)*IF(DL$33=2,DN67,1))</f>
        <v>#</v>
      </c>
      <c r="DN67" s="65">
        <f>IF(OR($B67=17,DN$2="нет"),"#",IF(CHOOSE($B67,DN$35,DN$36,DN$37,DN$38,DN$39,DN$40,DN$41,DN$42,DN$43,DN$44,DN$45,DN$46,DN$47,DN$48,DN$49,DN$50,"#")='Часть 1'!BE21,1,0))</f>
        <v>1</v>
      </c>
      <c r="DO67" s="65" t="str">
        <f>IF(OR($B67=17,DO$2="нет"),"#",IF(AND('Часть 1'!BF21&lt;&gt;"#",CHOOSE($B67,DO$35,DO$36,DO$37,DO$38,DO$39,DO$40,DO$41,DO$42,DO$43,DO$44,DO$45,DO$46,DO$47,DO$48,DO$49,DO$50,"#")='Часть 1'!BF21),1,0)*IF(DO$33=2,DQ67,1))</f>
        <v>#</v>
      </c>
      <c r="DQ67" s="65">
        <f>IF(OR($B67=17,DQ$2="нет"),"#",IF(CHOOSE($B67,DQ$35,DQ$36,DQ$37,DQ$38,DQ$39,DQ$40,DQ$41,DQ$42,DQ$43,DQ$44,DQ$45,DQ$46,DQ$47,DQ$48,DQ$49,DQ$50,"#")='Часть 1'!BH21,1,0))</f>
        <v>1</v>
      </c>
      <c r="DR67" s="65" t="str">
        <f>IF(OR($B67=17,DR$2="нет"),"#",IF(AND('Часть 1'!BI21&lt;&gt;"#",CHOOSE($B67,DR$35,DR$36,DR$37,DR$38,DR$39,DR$40,DR$41,DR$42,DR$43,DR$44,DR$45,DR$46,DR$47,DR$48,DR$49,DR$50,"#")='Часть 1'!BI21),1,0)*IF(DR$33=2,DT67,1))</f>
        <v>#</v>
      </c>
      <c r="DT67" s="65">
        <f>IF(OR($B67=17,DT$2="нет"),"#",IF(CHOOSE($B67,DT$35,DT$36,DT$37,DT$38,DT$39,DT$40,DT$41,DT$42,DT$43,DT$44,DT$45,DT$46,DT$47,DT$48,DT$49,DT$50,"#")='Часть 1'!BK21,1,0))</f>
        <v>1</v>
      </c>
    </row>
    <row r="68" spans="1:124" x14ac:dyDescent="0.2">
      <c r="A68" s="63">
        <v>16</v>
      </c>
      <c r="B68" s="63">
        <f>IF(AND(Список!H21&gt;0,Список!K21=1),CHOOSE(Список!M21,1,2,3,4,5,6,7,8,9,10,11,12,13,14,15,16),17)</f>
        <v>17</v>
      </c>
      <c r="C68" s="65" t="str">
        <f>IF(OR($B68=17,C$2="нет"),"#",IF(BM68=1,1,IF(CHOOSE($B68,C$35,C$36,C$37,C$38,C$39,C$40,C$41,C$42,C$43,C$44,C$45,C$46,C$47,C$48,C$49,C$50,"#")='Часть 1'!D22,1,0)*IF(C$33=2,E68,1)))</f>
        <v>#</v>
      </c>
      <c r="E68" s="65" t="str">
        <f>IF(OR($B68=17,E$2="нет"),"#",IF(CHOOSE($B68,E$35,E$36,E$37,E$38,E$39,E$40,E$41,E$42,E$43,E$44,E$45,E$46,E$47,E$48,E$49,E$50,"#")='Часть 1'!F22,1,0))</f>
        <v>#</v>
      </c>
      <c r="F68" s="65" t="str">
        <f>IF(OR($B68=17,F$2="нет"),"#",IF(BP68=1,1,IF(CHOOSE($B68,F$35,F$36,F$37,F$38,F$39,F$40,F$41,F$42,F$43,F$44,F$45,F$46,F$47,F$48,F$49,F$50,"#")='Часть 1'!G22,1,0)*IF(F$33=2,H68,1)))</f>
        <v>#</v>
      </c>
      <c r="H68" s="65" t="str">
        <f>IF(OR($B68=17,H$2="нет"),"#",IF(CHOOSE($B68,H$35,H$36,H$37,H$38,H$39,H$40,H$41,H$42,H$43,H$44,H$45,H$46,H$47,H$48,H$49,H$50,"#")='Часть 1'!I22,1,0))</f>
        <v>#</v>
      </c>
      <c r="I68" s="65" t="str">
        <f>IF(OR($B68=17,I$2="нет"),"#",IF(BS68=1,1,IF(CHOOSE($B68,I$35,I$36,I$37,I$38,I$39,I$40,I$41,I$42,I$43,I$44,I$45,I$46,I$47,I$48,I$49,I$50,"#")='Часть 1'!J22,1,0)*IF(I$33=2,K68,1)))</f>
        <v>#</v>
      </c>
      <c r="K68" s="65" t="str">
        <f>IF(OR($B68=17,K$2="нет"),"#",IF(CHOOSE($B68,K$35,K$36,K$37,K$38,K$39,K$40,K$41,K$42,K$43,K$44,K$45,K$46,K$47,K$48,K$49,K$50,"#")='Часть 1'!L22,1,0))</f>
        <v>#</v>
      </c>
      <c r="L68" s="65" t="str">
        <f>IF(OR($B68=17,L$2="нет"),"#",IF(BV68=1,1,IF(CHOOSE($B68,L$35,L$36,L$37,L$38,L$39,L$40,L$41,L$42,L$43,L$44,L$45,L$46,L$47,L$48,L$49,L$50,"#")='Часть 1'!M22,1,0)*IF(L$33=2,N68,1)))</f>
        <v>#</v>
      </c>
      <c r="N68" s="65" t="str">
        <f>IF(OR($B68=17,N$2="нет"),"#",IF(CHOOSE($B68,N$35,N$36,N$37,N$38,N$39,N$40,N$41,N$42,N$43,N$44,N$45,N$46,N$47,N$48,N$49,N$50,"#")='Часть 1'!O22,1,0))</f>
        <v>#</v>
      </c>
      <c r="O68" s="65" t="str">
        <f>IF(OR($B68=17,O$2="нет"),"#",IF(BY68=1,1,IF(CHOOSE($B68,O$35,O$36,O$37,O$38,O$39,O$40,O$41,O$42,O$43,O$44,O$45,O$46,O$47,O$48,O$49,O$50,"#")='Часть 1'!P22,1,0)*IF(O$33=2,Q68,1)))</f>
        <v>#</v>
      </c>
      <c r="Q68" s="65" t="str">
        <f>IF(OR($B68=17,Q$2="нет"),"#",IF(CHOOSE($B68,Q$35,Q$36,Q$37,Q$38,Q$39,Q$40,Q$41,Q$42,Q$43,Q$44,Q$45,Q$46,Q$47,Q$48,Q$49,Q$50,"#")='Часть 1'!R22,1,0))</f>
        <v>#</v>
      </c>
      <c r="R68" s="65" t="str">
        <f>IF(OR($B68=17,R$2="нет"),"#",IF(CB68=1,1,IF(CHOOSE($B68,R$35,R$36,R$37,R$38,R$39,R$40,R$41,R$42,R$43,R$44,R$45,R$46,R$47,R$48,R$49,R$50,"#")='Часть 1'!S22,1,0)*IF(R$33=2,T68,1)))</f>
        <v>#</v>
      </c>
      <c r="T68" s="65" t="str">
        <f>IF(OR($B68=17,T$2="нет"),"#",IF(CHOOSE($B68,T$35,T$36,T$37,T$38,T$39,T$40,T$41,T$42,T$43,T$44,T$45,T$46,T$47,T$48,T$49,T$50,"#")='Часть 1'!U22,1,0))</f>
        <v>#</v>
      </c>
      <c r="U68" s="65" t="str">
        <f>IF(OR($B68=17,U$2="нет"),"#",IF(CE68=1,1,IF(CHOOSE($B68,U$35,U$36,U$37,U$38,U$39,U$40,U$41,U$42,U$43,U$44,U$45,U$46,U$47,U$48,U$49,U$50,"#")='Часть 1'!V22,1,0)*IF(U$33=2,W68,1)))</f>
        <v>#</v>
      </c>
      <c r="W68" s="65" t="str">
        <f>IF(OR($B68=17,W$2="нет"),"#",IF(CHOOSE($B68,W$35,W$36,W$37,W$38,W$39,W$40,W$41,W$42,W$43,W$44,W$45,W$46,W$47,W$48,W$49,W$50,"#")='Часть 1'!X22,1,0))</f>
        <v>#</v>
      </c>
      <c r="X68" s="65" t="str">
        <f>IF(OR($B68=17,X$2="нет"),"#",IF(CH68=1,1,IF(CHOOSE($B68,X$35,X$36,X$37,X$38,X$39,X$40,X$41,X$42,X$43,X$44,X$45,X$46,X$47,X$48,X$49,X$50,"#")='Часть 1'!Y22,1,0)*IF(X$33=2,Z68,1)))</f>
        <v>#</v>
      </c>
      <c r="Z68" s="65" t="str">
        <f>IF(OR($B68=17,Z$2="нет"),"#",IF(CHOOSE($B68,Z$35,Z$36,Z$37,Z$38,Z$39,Z$40,Z$41,Z$42,Z$43,Z$44,Z$45,Z$46,Z$47,Z$48,Z$49,Z$50,"#")='Часть 1'!AA22,1,0))</f>
        <v>#</v>
      </c>
      <c r="AA68" s="65" t="str">
        <f>IF(OR($B68=17,AA$2="нет"),"#",IF(CK68=1,1,IF(CHOOSE($B68,AA$35,AA$36,AA$37,AA$38,AA$39,AA$40,AA$41,AA$42,AA$43,AA$44,AA$45,AA$46,AA$47,AA$48,AA$49,AA$50,"#")='Часть 1'!AB22,1,0)*IF(AA$33=2,AC68,1)))</f>
        <v>#</v>
      </c>
      <c r="AC68" s="65" t="str">
        <f>IF(OR($B68=17,AC$2="нет"),"#",IF(CHOOSE($B68,AC$35,AC$36,AC$37,AC$38,AC$39,AC$40,AC$41,AC$42,AC$43,AC$44,AC$45,AC$46,AC$47,AC$48,AC$49,AC$50,"#")='Часть 1'!AD22,1,0))</f>
        <v>#</v>
      </c>
      <c r="AD68" s="65" t="str">
        <f>IF(OR($B68=17,AD$2="нет"),"#",IF(CN68=1,1,IF(CHOOSE($B68,AD$35,AD$36,AD$37,AD$38,AD$39,AD$40,AD$41,AD$42,AD$43,AD$44,AD$45,AD$46,AD$47,AD$48,AD$49,AD$50,"#")='Часть 1'!AE22,1,0)*IF(AD$33=2,AF68,1)))</f>
        <v>#</v>
      </c>
      <c r="AF68" s="65" t="str">
        <f>IF(OR($B68=17,AF$2="нет"),"#",IF(CHOOSE($B68,AF$35,AF$36,AF$37,AF$38,AF$39,AF$40,AF$41,AF$42,AF$43,AF$44,AF$45,AF$46,AF$47,AF$48,AF$49,AF$50,"#")='Часть 1'!AG22,1,0))</f>
        <v>#</v>
      </c>
      <c r="AG68" s="65" t="str">
        <f>IF(OR($B68=17,AG$2="нет"),"#",IF(CQ68=1,1,IF(CHOOSE($B68,AG$35,AG$36,AG$37,AG$38,AG$39,AG$40,AG$41,AG$42,AG$43,AG$44,AG$45,AG$46,AG$47,AG$48,AG$49,AG$50,"#")='Часть 1'!AH22,1,0)*IF(AG$33=2,AI68,1)))</f>
        <v>#</v>
      </c>
      <c r="AI68" s="65" t="str">
        <f>IF(OR($B68=17,AI$2="нет"),"#",IF(CHOOSE($B68,AI$35,AI$36,AI$37,AI$38,AI$39,AI$40,AI$41,AI$42,AI$43,AI$44,AI$45,AI$46,AI$47,AI$48,AI$49,AI$50,"#")='Часть 1'!AJ22,1,0))</f>
        <v>#</v>
      </c>
      <c r="AJ68" s="65" t="str">
        <f>IF(OR($B68=17,AJ$2="нет"),"#",IF(CT68=1,1,IF(CHOOSE($B68,AJ$35,AJ$36,AJ$37,AJ$38,AJ$39,AJ$40,AJ$41,AJ$42,AJ$43,AJ$44,AJ$45,AJ$46,AJ$47,AJ$48,AJ$49,AJ$50,"#")='Часть 1'!AK22,1,0)*IF(AJ$33=2,AL68,1)))</f>
        <v>#</v>
      </c>
      <c r="AL68" s="65" t="str">
        <f>IF(OR($B68=17,AL$2="нет"),"#",IF(CHOOSE($B68,AL$35,AL$36,AL$37,AL$38,AL$39,AL$40,AL$41,AL$42,AL$43,AL$44,AL$45,AL$46,AL$47,AL$48,AL$49,AL$50,"#")='Часть 1'!AM22,1,0))</f>
        <v>#</v>
      </c>
      <c r="AM68" s="65" t="str">
        <f>IF(OR($B68=17,AM$2="нет"),"#",IF(CW68=1,1,IF(CHOOSE($B68,AM$35,AM$36,AM$37,AM$38,AM$39,AM$40,AM$41,AM$42,AM$43,AM$44,AM$45,AM$46,AM$47,AM$48,AM$49,AM$50,"#")='Часть 1'!AN22,1,0)*IF(AM$33=2,AO68,1)))</f>
        <v>#</v>
      </c>
      <c r="AO68" s="65" t="str">
        <f>IF(OR($B68=17,AO$2="нет"),"#",IF(CHOOSE($B68,AO$35,AO$36,AO$37,AO$38,AO$39,AO$40,AO$41,AO$42,AO$43,AO$44,AO$45,AO$46,AO$47,AO$48,AO$49,AO$50,"#")='Часть 1'!AP22,1,0))</f>
        <v>#</v>
      </c>
      <c r="AP68" s="65" t="str">
        <f>IF(OR($B68=17,AP$2="нет"),"#",IF(CZ68=1,1,IF(CHOOSE($B68,AP$35,AP$36,AP$37,AP$38,AP$39,AP$40,AP$41,AP$42,AP$43,AP$44,AP$45,AP$46,AP$47,AP$48,AP$49,AP$50,"#")='Часть 1'!AQ22,1,0)*IF(AP$33=2,AR68,1)))</f>
        <v>#</v>
      </c>
      <c r="AR68" s="65" t="str">
        <f>IF(OR($B68=17,AR$2="нет"),"#",IF(CHOOSE($B68,AR$35,AR$36,AR$37,AR$38,AR$39,AR$40,AR$41,AR$42,AR$43,AR$44,AR$45,AR$46,AR$47,AR$48,AR$49,AR$50,"#")='Часть 1'!AS22,1,0))</f>
        <v>#</v>
      </c>
      <c r="AS68" s="65" t="str">
        <f>IF(OR($B68=17,AS$2="нет"),"#",IF(DC68=1,1,IF(CHOOSE($B68,AS$35,AS$36,AS$37,AS$38,AS$39,AS$40,AS$41,AS$42,AS$43,AS$44,AS$45,AS$46,AS$47,AS$48,AS$49,AS$50,"#")='Часть 1'!AT22,1,0)*IF(AS$33=2,AU68,1)))</f>
        <v>#</v>
      </c>
      <c r="AU68" s="65" t="str">
        <f>IF(OR($B68=17,AU$2="нет"),"#",IF(CHOOSE($B68,AU$35,AU$36,AU$37,AU$38,AU$39,AU$40,AU$41,AU$42,AU$43,AU$44,AU$45,AU$46,AU$47,AU$48,AU$49,AU$50,"#")='Часть 1'!AV22,1,0))</f>
        <v>#</v>
      </c>
      <c r="AV68" s="65" t="str">
        <f>IF(OR($B68=17,AV$2="нет"),"#",IF(DF68=1,1,IF(CHOOSE($B68,AV$35,AV$36,AV$37,AV$38,AV$39,AV$40,AV$41,AV$42,AV$43,AV$44,AV$45,AV$46,AV$47,AV$48,AV$49,AV$50,"#")='Часть 1'!AW22,1,0)*IF(AV$33=2,AX68,1)))</f>
        <v>#</v>
      </c>
      <c r="AX68" s="65" t="str">
        <f>IF(OR($B68=17,AX$2="нет"),"#",IF(CHOOSE($B68,AX$35,AX$36,AX$37,AX$38,AX$39,AX$40,AX$41,AX$42,AX$43,AX$44,AX$45,AX$46,AX$47,AX$48,AX$49,AX$50,"#")='Часть 1'!AY22,1,0))</f>
        <v>#</v>
      </c>
      <c r="AY68" s="65" t="str">
        <f>IF(OR($B68=17,AY$2="нет"),"#",IF(DI68=1,1,IF(CHOOSE($B68,AY$35,AY$36,AY$37,AY$38,AY$39,AY$40,AY$41,AY$42,AY$43,AY$44,AY$45,AY$46,AY$47,AY$48,AY$49,AY$50,"#")='Часть 1'!AZ22,1,0)*IF(AY$33=2,BA68,1)))</f>
        <v>#</v>
      </c>
      <c r="BA68" s="65" t="str">
        <f>IF(OR($B68=17,BA$2="нет"),"#",IF(CHOOSE($B68,BA$35,BA$36,BA$37,BA$38,BA$39,BA$40,BA$41,BA$42,BA$43,BA$44,BA$45,BA$46,BA$47,BA$48,BA$49,BA$50,"#")='Часть 1'!BB22,1,0))</f>
        <v>#</v>
      </c>
      <c r="BB68" s="65" t="str">
        <f>IF(OR($B68=17,BB$2="нет"),"#",IF(DL68=1,1,IF(CHOOSE($B68,BB$35,BB$36,BB$37,BB$38,BB$39,BB$40,BB$41,BB$42,BB$43,BB$44,BB$45,BB$46,BB$47,BB$48,BB$49,BB$50,"#")='Часть 1'!BC22,1,0)*IF(BB$33=2,BD68,1)))</f>
        <v>#</v>
      </c>
      <c r="BD68" s="65" t="str">
        <f>IF(OR($B68=17,BD$2="нет"),"#",IF(CHOOSE($B68,BD$35,BD$36,BD$37,BD$38,BD$39,BD$40,BD$41,BD$42,BD$43,BD$44,BD$45,BD$46,BD$47,BD$48,BD$49,BD$50,"#")='Часть 1'!BE22,1,0))</f>
        <v>#</v>
      </c>
      <c r="BE68" s="65" t="str">
        <f>IF(OR($B68=17,BE$2="нет"),"#",IF(DO68=1,1,IF(CHOOSE($B68,BE$35,BE$36,BE$37,BE$38,BE$39,BE$40,BE$41,BE$42,BE$43,BE$44,BE$45,BE$46,BE$47,BE$48,BE$49,BE$50,"#")='Часть 1'!BF22,1,0)*IF(BE$33=2,BG68,1)))</f>
        <v>#</v>
      </c>
      <c r="BG68" s="65" t="str">
        <f>IF(OR($B68=17,BG$2="нет"),"#",IF(CHOOSE($B68,BG$35,BG$36,BG$37,BG$38,BG$39,BG$40,BG$41,BG$42,BG$43,BG$44,BG$45,BG$46,BG$47,BG$48,BG$49,BG$50,"#")='Часть 1'!BH22,1,0))</f>
        <v>#</v>
      </c>
      <c r="BH68" s="65" t="str">
        <f>IF(OR($B68=17,BH$2="нет"),"#",IF(DR68=1,1,IF(CHOOSE($B68,BH$35,BH$36,BH$37,BH$38,BH$39,BH$40,BH$41,BH$42,BH$43,BH$44,BH$45,BH$46,BH$47,BH$48,BH$49,BH$50,"#")='Часть 1'!BI22,1,0)*IF(BH$33=2,BJ68,1)))</f>
        <v>#</v>
      </c>
      <c r="BJ68" s="65" t="str">
        <f>IF(OR($B68=17,BJ$2="нет"),"#",IF(CHOOSE($B68,BJ$35,BJ$36,BJ$37,BJ$38,BJ$39,BJ$40,BJ$41,BJ$42,BJ$43,BJ$44,BJ$45,BJ$46,BJ$47,BJ$48,BJ$49,BJ$50,"#")='Часть 1'!BK22,1,0))</f>
        <v>#</v>
      </c>
      <c r="BM68" s="65" t="str">
        <f>IF(OR($B68=17,BM$2="нет"),"#",IF(AND('Часть 1'!D22&lt;&gt;"#",CHOOSE($B68,BM$35,BM$36,BM$37,BM$38,BM$39,BM$40,BM$41,BM$42,BM$43,BM$44,BM$45,BM$46,BM$47,BM$48,BM$49,BM$50,"#")='Часть 1'!D22),1,0)*IF(BM$33=2,BO68,1))</f>
        <v>#</v>
      </c>
      <c r="BO68" s="65" t="str">
        <f>IF(OR($B68=17,BO$2="нет"),"#",IF(CHOOSE($B68,BO$35,BO$36,BO$37,BO$38,BO$39,BO$40,BO$41,BO$42,BO$43,BO$44,BO$45,BO$46,BO$47,BO$48,BO$49,BO$50,"#")='Часть 1'!F22,1,0))</f>
        <v>#</v>
      </c>
      <c r="BP68" s="65" t="str">
        <f>IF(OR($B68=17,BP$2="нет"),"#",IF(AND('Часть 1'!G22&lt;&gt;"#",CHOOSE($B68,BP$35,BP$36,BP$37,BP$38,BP$39,BP$40,BP$41,BP$42,BP$43,BP$44,BP$45,BP$46,BP$47,BP$48,BP$49,BP$50,"#")='Часть 1'!G22),1,0)*IF(BP$33=2,BR68,1))</f>
        <v>#</v>
      </c>
      <c r="BR68" s="65" t="str">
        <f>IF(OR($B68=17,BR$2="нет"),"#",IF(CHOOSE($B68,BR$35,BR$36,BR$37,BR$38,BR$39,BR$40,BR$41,BR$42,BR$43,BR$44,BR$45,BR$46,BR$47,BR$48,BR$49,BR$50,"#")='Часть 1'!I22,1,0))</f>
        <v>#</v>
      </c>
      <c r="BS68" s="65" t="str">
        <f>IF(OR($B68=17,BS$2="нет"),"#",IF(AND('Часть 1'!J22&lt;&gt;"#",CHOOSE($B68,BS$35,BS$36,BS$37,BS$38,BS$39,BS$40,BS$41,BS$42,BS$43,BS$44,BS$45,BS$46,BS$47,BS$48,BS$49,BS$50,"#")='Часть 1'!J22),1,0)*IF(BS$33=2,BU68,1))</f>
        <v>#</v>
      </c>
      <c r="BU68" s="65" t="str">
        <f>IF(OR($B68=17,BU$2="нет"),"#",IF(CHOOSE($B68,BU$35,BU$36,BU$37,BU$38,BU$39,BU$40,BU$41,BU$42,BU$43,BU$44,BU$45,BU$46,BU$47,BU$48,BU$49,BU$50,"#")='Часть 1'!L22,1,0))</f>
        <v>#</v>
      </c>
      <c r="BV68" s="65" t="str">
        <f>IF(OR($B68=17,BV$2="нет"),"#",IF(AND('Часть 1'!M22&lt;&gt;"#",CHOOSE($B68,BV$35,BV$36,BV$37,BV$38,BV$39,BV$40,BV$41,BV$42,BV$43,BV$44,BV$45,BV$46,BV$47,BV$48,BV$49,BV$50,"#")='Часть 1'!M22),1,0)*IF(BV$33=2,BX68,1))</f>
        <v>#</v>
      </c>
      <c r="BX68" s="65" t="str">
        <f>IF(OR($B68=17,BX$2="нет"),"#",IF(CHOOSE($B68,BX$35,BX$36,BX$37,BX$38,BX$39,BX$40,BX$41,BX$42,BX$43,BX$44,BX$45,BX$46,BX$47,BX$48,BX$49,BX$50,"#")='Часть 1'!O22,1,0))</f>
        <v>#</v>
      </c>
      <c r="BY68" s="65" t="str">
        <f>IF(OR($B68=17,BY$2="нет"),"#",IF(AND('Часть 1'!P22&lt;&gt;"#",CHOOSE($B68,BY$35,BY$36,BY$37,BY$38,BY$39,BY$40,BY$41,BY$42,BY$43,BY$44,BY$45,BY$46,BY$47,BY$48,BY$49,BY$50,"#")='Часть 1'!P22),1,0)*IF(BY$33=2,CA68,1))</f>
        <v>#</v>
      </c>
      <c r="CA68" s="65" t="str">
        <f>IF(OR($B68=17,CA$2="нет"),"#",IF(CHOOSE($B68,CA$35,CA$36,CA$37,CA$38,CA$39,CA$40,CA$41,CA$42,CA$43,CA$44,CA$45,CA$46,CA$47,CA$48,CA$49,CA$50,"#")='Часть 1'!R22,1,0))</f>
        <v>#</v>
      </c>
      <c r="CB68" s="65" t="str">
        <f>IF(OR($B68=17,CB$2="нет"),"#",IF(AND('Часть 1'!S22&lt;&gt;"#",CHOOSE($B68,CB$35,CB$36,CB$37,CB$38,CB$39,CB$40,CB$41,CB$42,CB$43,CB$44,CB$45,CB$46,CB$47,CB$48,CB$49,CB$50,"#")='Часть 1'!S22),1,0)*IF(CB$33=2,CD68,1))</f>
        <v>#</v>
      </c>
      <c r="CD68" s="65" t="str">
        <f>IF(OR($B68=17,CD$2="нет"),"#",IF(CHOOSE($B68,CD$35,CD$36,CD$37,CD$38,CD$39,CD$40,CD$41,CD$42,CD$43,CD$44,CD$45,CD$46,CD$47,CD$48,CD$49,CD$50,"#")='Часть 1'!U22,1,0))</f>
        <v>#</v>
      </c>
      <c r="CE68" s="65" t="str">
        <f>IF(OR($B68=17,CE$2="нет"),"#",IF(AND('Часть 1'!V22&lt;&gt;"#",CHOOSE($B68,CE$35,CE$36,CE$37,CE$38,CE$39,CE$40,CE$41,CE$42,CE$43,CE$44,CE$45,CE$46,CE$47,CE$48,CE$49,CE$50,"#")='Часть 1'!V22),1,0)*IF(CE$33=2,CG68,1))</f>
        <v>#</v>
      </c>
      <c r="CG68" s="65" t="str">
        <f>IF(OR($B68=17,CG$2="нет"),"#",IF(CHOOSE($B68,CG$35,CG$36,CG$37,CG$38,CG$39,CG$40,CG$41,CG$42,CG$43,CG$44,CG$45,CG$46,CG$47,CG$48,CG$49,CG$50,"#")='Часть 1'!X22,1,0))</f>
        <v>#</v>
      </c>
      <c r="CH68" s="65" t="str">
        <f>IF(OR($B68=17,CH$2="нет"),"#",IF(AND('Часть 1'!Y22&lt;&gt;"#",CHOOSE($B68,CH$35,CH$36,CH$37,CH$38,CH$39,CH$40,CH$41,CH$42,CH$43,CH$44,CH$45,CH$46,CH$47,CH$48,CH$49,CH$50,"#")='Часть 1'!Y22),1,0)*IF(CH$33=2,CJ68,1))</f>
        <v>#</v>
      </c>
      <c r="CJ68" s="65" t="str">
        <f>IF(OR($B68=17,CJ$2="нет"),"#",IF(CHOOSE($B68,CJ$35,CJ$36,CJ$37,CJ$38,CJ$39,CJ$40,CJ$41,CJ$42,CJ$43,CJ$44,CJ$45,CJ$46,CJ$47,CJ$48,CJ$49,CJ$50,"#")='Часть 1'!AA22,1,0))</f>
        <v>#</v>
      </c>
      <c r="CK68" s="65" t="str">
        <f>IF(OR($B68=17,CK$2="нет"),"#",IF(AND('Часть 1'!AB22&lt;&gt;"#",CHOOSE($B68,CK$35,CK$36,CK$37,CK$38,CK$39,CK$40,CK$41,CK$42,CK$43,CK$44,CK$45,CK$46,CK$47,CK$48,CK$49,CK$50,"#")='Часть 1'!AB22),1,0)*IF(CK$33=2,CM68,1))</f>
        <v>#</v>
      </c>
      <c r="CM68" s="65" t="str">
        <f>IF(OR($B68=17,CM$2="нет"),"#",IF(CHOOSE($B68,CM$35,CM$36,CM$37,CM$38,CM$39,CM$40,CM$41,CM$42,CM$43,CM$44,CM$45,CM$46,CM$47,CM$48,CM$49,CM$50,"#")='Часть 1'!AD22,1,0))</f>
        <v>#</v>
      </c>
      <c r="CN68" s="65" t="str">
        <f>IF(OR($B68=17,CN$2="нет"),"#",IF(AND('Часть 1'!AE22&lt;&gt;"#",CHOOSE($B68,CN$35,CN$36,CN$37,CN$38,CN$39,CN$40,CN$41,CN$42,CN$43,CN$44,CN$45,CN$46,CN$47,CN$48,CN$49,CN$50,"#")='Часть 1'!AE22),1,0)*IF(CN$33=2,CP68,1))</f>
        <v>#</v>
      </c>
      <c r="CP68" s="65" t="str">
        <f>IF(OR($B68=17,CP$2="нет"),"#",IF(CHOOSE($B68,CP$35,CP$36,CP$37,CP$38,CP$39,CP$40,CP$41,CP$42,CP$43,CP$44,CP$45,CP$46,CP$47,CP$48,CP$49,CP$50,"#")='Часть 1'!AG22,1,0))</f>
        <v>#</v>
      </c>
      <c r="CQ68" s="65" t="str">
        <f>IF(OR($B68=17,CQ$2="нет"),"#",IF(AND('Часть 1'!AH22&lt;&gt;"#",CHOOSE($B68,CQ$35,CQ$36,CQ$37,CQ$38,CQ$39,CQ$40,CQ$41,CQ$42,CQ$43,CQ$44,CQ$45,CQ$46,CQ$47,CQ$48,CQ$49,CQ$50,"#")='Часть 1'!AH22),1,0)*IF(CQ$33=2,CS68,1))</f>
        <v>#</v>
      </c>
      <c r="CS68" s="65" t="str">
        <f>IF(OR($B68=17,CS$2="нет"),"#",IF(CHOOSE($B68,CS$35,CS$36,CS$37,CS$38,CS$39,CS$40,CS$41,CS$42,CS$43,CS$44,CS$45,CS$46,CS$47,CS$48,CS$49,CS$50,"#")='Часть 1'!AJ22,1,0))</f>
        <v>#</v>
      </c>
      <c r="CT68" s="65" t="str">
        <f>IF(OR($B68=17,CT$2="нет"),"#",IF(AND('Часть 1'!AK22&lt;&gt;"#",CHOOSE($B68,CT$35,CT$36,CT$37,CT$38,CT$39,CT$40,CT$41,CT$42,CT$43,CT$44,CT$45,CT$46,CT$47,CT$48,CT$49,CT$50,"#")='Часть 1'!AK22),1,0)*IF(CT$33=2,CV68,1))</f>
        <v>#</v>
      </c>
      <c r="CV68" s="65" t="str">
        <f>IF(OR($B68=17,CV$2="нет"),"#",IF(CHOOSE($B68,CV$35,CV$36,CV$37,CV$38,CV$39,CV$40,CV$41,CV$42,CV$43,CV$44,CV$45,CV$46,CV$47,CV$48,CV$49,CV$50,"#")='Часть 1'!AM22,1,0))</f>
        <v>#</v>
      </c>
      <c r="CW68" s="65" t="str">
        <f>IF(OR($B68=17,CW$2="нет"),"#",IF(AND('Часть 1'!AN22&lt;&gt;"#",CHOOSE($B68,CW$35,CW$36,CW$37,CW$38,CW$39,CW$40,CW$41,CW$42,CW$43,CW$44,CW$45,CW$46,CW$47,CW$48,CW$49,CW$50,"#")='Часть 1'!AN22),1,0)*IF(CW$33=2,CY68,1))</f>
        <v>#</v>
      </c>
      <c r="CY68" s="65" t="str">
        <f>IF(OR($B68=17,CY$2="нет"),"#",IF(CHOOSE($B68,CY$35,CY$36,CY$37,CY$38,CY$39,CY$40,CY$41,CY$42,CY$43,CY$44,CY$45,CY$46,CY$47,CY$48,CY$49,CY$50,"#")='Часть 1'!AP22,1,0))</f>
        <v>#</v>
      </c>
      <c r="CZ68" s="65" t="str">
        <f>IF(OR($B68=17,CZ$2="нет"),"#",IF(AND('Часть 1'!AQ22&lt;&gt;"#",CHOOSE($B68,CZ$35,CZ$36,CZ$37,CZ$38,CZ$39,CZ$40,CZ$41,CZ$42,CZ$43,CZ$44,CZ$45,CZ$46,CZ$47,CZ$48,CZ$49,CZ$50,"#")='Часть 1'!AQ22),1,0)*IF(CZ$33=2,DB68,1))</f>
        <v>#</v>
      </c>
      <c r="DB68" s="65" t="str">
        <f>IF(OR($B68=17,DB$2="нет"),"#",IF(CHOOSE($B68,DB$35,DB$36,DB$37,DB$38,DB$39,DB$40,DB$41,DB$42,DB$43,DB$44,DB$45,DB$46,DB$47,DB$48,DB$49,DB$50,"#")='Часть 1'!AS22,1,0))</f>
        <v>#</v>
      </c>
      <c r="DC68" s="65" t="str">
        <f>IF(OR($B68=17,DC$2="нет"),"#",IF(AND('Часть 1'!AT22&lt;&gt;"#",CHOOSE($B68,DC$35,DC$36,DC$37,DC$38,DC$39,DC$40,DC$41,DC$42,DC$43,DC$44,DC$45,DC$46,DC$47,DC$48,DC$49,DC$50,"#")='Часть 1'!AT22),1,0)*IF(DC$33=2,DE68,1))</f>
        <v>#</v>
      </c>
      <c r="DE68" s="65" t="str">
        <f>IF(OR($B68=17,DE$2="нет"),"#",IF(CHOOSE($B68,DE$35,DE$36,DE$37,DE$38,DE$39,DE$40,DE$41,DE$42,DE$43,DE$44,DE$45,DE$46,DE$47,DE$48,DE$49,DE$50,"#")='Часть 1'!AV22,1,0))</f>
        <v>#</v>
      </c>
      <c r="DF68" s="65" t="str">
        <f>IF(OR($B68=17,DF$2="нет"),"#",IF(AND('Часть 1'!AW22&lt;&gt;"#",CHOOSE($B68,DF$35,DF$36,DF$37,DF$38,DF$39,DF$40,DF$41,DF$42,DF$43,DF$44,DF$45,DF$46,DF$47,DF$48,DF$49,DF$50,"#")='Часть 1'!AW22),1,0)*IF(DF$33=2,DH68,1))</f>
        <v>#</v>
      </c>
      <c r="DH68" s="65" t="str">
        <f>IF(OR($B68=17,DH$2="нет"),"#",IF(CHOOSE($B68,DH$35,DH$36,DH$37,DH$38,DH$39,DH$40,DH$41,DH$42,DH$43,DH$44,DH$45,DH$46,DH$47,DH$48,DH$49,DH$50,"#")='Часть 1'!AY22,1,0))</f>
        <v>#</v>
      </c>
      <c r="DI68" s="65" t="str">
        <f>IF(OR($B68=17,DI$2="нет"),"#",IF(AND('Часть 1'!AZ22&lt;&gt;"#",CHOOSE($B68,DI$35,DI$36,DI$37,DI$38,DI$39,DI$40,DI$41,DI$42,DI$43,DI$44,DI$45,DI$46,DI$47,DI$48,DI$49,DI$50,"#")='Часть 1'!AZ22),1,0)*IF(DI$33=2,DK68,1))</f>
        <v>#</v>
      </c>
      <c r="DK68" s="65" t="str">
        <f>IF(OR($B68=17,DK$2="нет"),"#",IF(CHOOSE($B68,DK$35,DK$36,DK$37,DK$38,DK$39,DK$40,DK$41,DK$42,DK$43,DK$44,DK$45,DK$46,DK$47,DK$48,DK$49,DK$50,"#")='Часть 1'!BB22,1,0))</f>
        <v>#</v>
      </c>
      <c r="DL68" s="65" t="str">
        <f>IF(OR($B68=17,DL$2="нет"),"#",IF(AND('Часть 1'!BC22&lt;&gt;"#",CHOOSE($B68,DL$35,DL$36,DL$37,DL$38,DL$39,DL$40,DL$41,DL$42,DL$43,DL$44,DL$45,DL$46,DL$47,DL$48,DL$49,DL$50,"#")='Часть 1'!BC22),1,0)*IF(DL$33=2,DN68,1))</f>
        <v>#</v>
      </c>
      <c r="DN68" s="65" t="str">
        <f>IF(OR($B68=17,DN$2="нет"),"#",IF(CHOOSE($B68,DN$35,DN$36,DN$37,DN$38,DN$39,DN$40,DN$41,DN$42,DN$43,DN$44,DN$45,DN$46,DN$47,DN$48,DN$49,DN$50,"#")='Часть 1'!BE22,1,0))</f>
        <v>#</v>
      </c>
      <c r="DO68" s="65" t="str">
        <f>IF(OR($B68=17,DO$2="нет"),"#",IF(AND('Часть 1'!BF22&lt;&gt;"#",CHOOSE($B68,DO$35,DO$36,DO$37,DO$38,DO$39,DO$40,DO$41,DO$42,DO$43,DO$44,DO$45,DO$46,DO$47,DO$48,DO$49,DO$50,"#")='Часть 1'!BF22),1,0)*IF(DO$33=2,DQ68,1))</f>
        <v>#</v>
      </c>
      <c r="DQ68" s="65" t="str">
        <f>IF(OR($B68=17,DQ$2="нет"),"#",IF(CHOOSE($B68,DQ$35,DQ$36,DQ$37,DQ$38,DQ$39,DQ$40,DQ$41,DQ$42,DQ$43,DQ$44,DQ$45,DQ$46,DQ$47,DQ$48,DQ$49,DQ$50,"#")='Часть 1'!BH22,1,0))</f>
        <v>#</v>
      </c>
      <c r="DR68" s="65" t="str">
        <f>IF(OR($B68=17,DR$2="нет"),"#",IF(AND('Часть 1'!BI22&lt;&gt;"#",CHOOSE($B68,DR$35,DR$36,DR$37,DR$38,DR$39,DR$40,DR$41,DR$42,DR$43,DR$44,DR$45,DR$46,DR$47,DR$48,DR$49,DR$50,"#")='Часть 1'!BI22),1,0)*IF(DR$33=2,DT68,1))</f>
        <v>#</v>
      </c>
      <c r="DT68" s="65" t="str">
        <f>IF(OR($B68=17,DT$2="нет"),"#",IF(CHOOSE($B68,DT$35,DT$36,DT$37,DT$38,DT$39,DT$40,DT$41,DT$42,DT$43,DT$44,DT$45,DT$46,DT$47,DT$48,DT$49,DT$50,"#")='Часть 1'!BK22,1,0))</f>
        <v>#</v>
      </c>
    </row>
    <row r="69" spans="1:124" x14ac:dyDescent="0.2">
      <c r="A69" s="63">
        <v>17</v>
      </c>
      <c r="B69" s="63">
        <f>IF(AND(Список!H22&gt;0,Список!K22=1),CHOOSE(Список!M22,1,2,3,4,5,6,7,8,9,10,11,12,13,14,15,16),17)</f>
        <v>17</v>
      </c>
      <c r="C69" s="65" t="str">
        <f>IF(OR($B69=17,C$2="нет"),"#",IF(BM69=1,1,IF(CHOOSE($B69,C$35,C$36,C$37,C$38,C$39,C$40,C$41,C$42,C$43,C$44,C$45,C$46,C$47,C$48,C$49,C$50,"#")='Часть 1'!D23,1,0)*IF(C$33=2,E69,1)))</f>
        <v>#</v>
      </c>
      <c r="E69" s="65" t="str">
        <f>IF(OR($B69=17,E$2="нет"),"#",IF(CHOOSE($B69,E$35,E$36,E$37,E$38,E$39,E$40,E$41,E$42,E$43,E$44,E$45,E$46,E$47,E$48,E$49,E$50,"#")='Часть 1'!F23,1,0))</f>
        <v>#</v>
      </c>
      <c r="F69" s="65" t="str">
        <f>IF(OR($B69=17,F$2="нет"),"#",IF(BP69=1,1,IF(CHOOSE($B69,F$35,F$36,F$37,F$38,F$39,F$40,F$41,F$42,F$43,F$44,F$45,F$46,F$47,F$48,F$49,F$50,"#")='Часть 1'!G23,1,0)*IF(F$33=2,H69,1)))</f>
        <v>#</v>
      </c>
      <c r="H69" s="65" t="str">
        <f>IF(OR($B69=17,H$2="нет"),"#",IF(CHOOSE($B69,H$35,H$36,H$37,H$38,H$39,H$40,H$41,H$42,H$43,H$44,H$45,H$46,H$47,H$48,H$49,H$50,"#")='Часть 1'!I23,1,0))</f>
        <v>#</v>
      </c>
      <c r="I69" s="65" t="str">
        <f>IF(OR($B69=17,I$2="нет"),"#",IF(BS69=1,1,IF(CHOOSE($B69,I$35,I$36,I$37,I$38,I$39,I$40,I$41,I$42,I$43,I$44,I$45,I$46,I$47,I$48,I$49,I$50,"#")='Часть 1'!J23,1,0)*IF(I$33=2,K69,1)))</f>
        <v>#</v>
      </c>
      <c r="K69" s="65" t="str">
        <f>IF(OR($B69=17,K$2="нет"),"#",IF(CHOOSE($B69,K$35,K$36,K$37,K$38,K$39,K$40,K$41,K$42,K$43,K$44,K$45,K$46,K$47,K$48,K$49,K$50,"#")='Часть 1'!L23,1,0))</f>
        <v>#</v>
      </c>
      <c r="L69" s="65" t="str">
        <f>IF(OR($B69=17,L$2="нет"),"#",IF(BV69=1,1,IF(CHOOSE($B69,L$35,L$36,L$37,L$38,L$39,L$40,L$41,L$42,L$43,L$44,L$45,L$46,L$47,L$48,L$49,L$50,"#")='Часть 1'!M23,1,0)*IF(L$33=2,N69,1)))</f>
        <v>#</v>
      </c>
      <c r="N69" s="65" t="str">
        <f>IF(OR($B69=17,N$2="нет"),"#",IF(CHOOSE($B69,N$35,N$36,N$37,N$38,N$39,N$40,N$41,N$42,N$43,N$44,N$45,N$46,N$47,N$48,N$49,N$50,"#")='Часть 1'!O23,1,0))</f>
        <v>#</v>
      </c>
      <c r="O69" s="65" t="str">
        <f>IF(OR($B69=17,O$2="нет"),"#",IF(BY69=1,1,IF(CHOOSE($B69,O$35,O$36,O$37,O$38,O$39,O$40,O$41,O$42,O$43,O$44,O$45,O$46,O$47,O$48,O$49,O$50,"#")='Часть 1'!P23,1,0)*IF(O$33=2,Q69,1)))</f>
        <v>#</v>
      </c>
      <c r="Q69" s="65" t="str">
        <f>IF(OR($B69=17,Q$2="нет"),"#",IF(CHOOSE($B69,Q$35,Q$36,Q$37,Q$38,Q$39,Q$40,Q$41,Q$42,Q$43,Q$44,Q$45,Q$46,Q$47,Q$48,Q$49,Q$50,"#")='Часть 1'!R23,1,0))</f>
        <v>#</v>
      </c>
      <c r="R69" s="65" t="str">
        <f>IF(OR($B69=17,R$2="нет"),"#",IF(CB69=1,1,IF(CHOOSE($B69,R$35,R$36,R$37,R$38,R$39,R$40,R$41,R$42,R$43,R$44,R$45,R$46,R$47,R$48,R$49,R$50,"#")='Часть 1'!S23,1,0)*IF(R$33=2,T69,1)))</f>
        <v>#</v>
      </c>
      <c r="T69" s="65" t="str">
        <f>IF(OR($B69=17,T$2="нет"),"#",IF(CHOOSE($B69,T$35,T$36,T$37,T$38,T$39,T$40,T$41,T$42,T$43,T$44,T$45,T$46,T$47,T$48,T$49,T$50,"#")='Часть 1'!U23,1,0))</f>
        <v>#</v>
      </c>
      <c r="U69" s="65" t="str">
        <f>IF(OR($B69=17,U$2="нет"),"#",IF(CE69=1,1,IF(CHOOSE($B69,U$35,U$36,U$37,U$38,U$39,U$40,U$41,U$42,U$43,U$44,U$45,U$46,U$47,U$48,U$49,U$50,"#")='Часть 1'!V23,1,0)*IF(U$33=2,W69,1)))</f>
        <v>#</v>
      </c>
      <c r="W69" s="65" t="str">
        <f>IF(OR($B69=17,W$2="нет"),"#",IF(CHOOSE($B69,W$35,W$36,W$37,W$38,W$39,W$40,W$41,W$42,W$43,W$44,W$45,W$46,W$47,W$48,W$49,W$50,"#")='Часть 1'!X23,1,0))</f>
        <v>#</v>
      </c>
      <c r="X69" s="65" t="str">
        <f>IF(OR($B69=17,X$2="нет"),"#",IF(CH69=1,1,IF(CHOOSE($B69,X$35,X$36,X$37,X$38,X$39,X$40,X$41,X$42,X$43,X$44,X$45,X$46,X$47,X$48,X$49,X$50,"#")='Часть 1'!Y23,1,0)*IF(X$33=2,Z69,1)))</f>
        <v>#</v>
      </c>
      <c r="Z69" s="65" t="str">
        <f>IF(OR($B69=17,Z$2="нет"),"#",IF(CHOOSE($B69,Z$35,Z$36,Z$37,Z$38,Z$39,Z$40,Z$41,Z$42,Z$43,Z$44,Z$45,Z$46,Z$47,Z$48,Z$49,Z$50,"#")='Часть 1'!AA23,1,0))</f>
        <v>#</v>
      </c>
      <c r="AA69" s="65" t="str">
        <f>IF(OR($B69=17,AA$2="нет"),"#",IF(CK69=1,1,IF(CHOOSE($B69,AA$35,AA$36,AA$37,AA$38,AA$39,AA$40,AA$41,AA$42,AA$43,AA$44,AA$45,AA$46,AA$47,AA$48,AA$49,AA$50,"#")='Часть 1'!AB23,1,0)*IF(AA$33=2,AC69,1)))</f>
        <v>#</v>
      </c>
      <c r="AC69" s="65" t="str">
        <f>IF(OR($B69=17,AC$2="нет"),"#",IF(CHOOSE($B69,AC$35,AC$36,AC$37,AC$38,AC$39,AC$40,AC$41,AC$42,AC$43,AC$44,AC$45,AC$46,AC$47,AC$48,AC$49,AC$50,"#")='Часть 1'!AD23,1,0))</f>
        <v>#</v>
      </c>
      <c r="AD69" s="65" t="str">
        <f>IF(OR($B69=17,AD$2="нет"),"#",IF(CN69=1,1,IF(CHOOSE($B69,AD$35,AD$36,AD$37,AD$38,AD$39,AD$40,AD$41,AD$42,AD$43,AD$44,AD$45,AD$46,AD$47,AD$48,AD$49,AD$50,"#")='Часть 1'!AE23,1,0)*IF(AD$33=2,AF69,1)))</f>
        <v>#</v>
      </c>
      <c r="AF69" s="65" t="str">
        <f>IF(OR($B69=17,AF$2="нет"),"#",IF(CHOOSE($B69,AF$35,AF$36,AF$37,AF$38,AF$39,AF$40,AF$41,AF$42,AF$43,AF$44,AF$45,AF$46,AF$47,AF$48,AF$49,AF$50,"#")='Часть 1'!AG23,1,0))</f>
        <v>#</v>
      </c>
      <c r="AG69" s="65" t="str">
        <f>IF(OR($B69=17,AG$2="нет"),"#",IF(CQ69=1,1,IF(CHOOSE($B69,AG$35,AG$36,AG$37,AG$38,AG$39,AG$40,AG$41,AG$42,AG$43,AG$44,AG$45,AG$46,AG$47,AG$48,AG$49,AG$50,"#")='Часть 1'!AH23,1,0)*IF(AG$33=2,AI69,1)))</f>
        <v>#</v>
      </c>
      <c r="AI69" s="65" t="str">
        <f>IF(OR($B69=17,AI$2="нет"),"#",IF(CHOOSE($B69,AI$35,AI$36,AI$37,AI$38,AI$39,AI$40,AI$41,AI$42,AI$43,AI$44,AI$45,AI$46,AI$47,AI$48,AI$49,AI$50,"#")='Часть 1'!AJ23,1,0))</f>
        <v>#</v>
      </c>
      <c r="AJ69" s="65" t="str">
        <f>IF(OR($B69=17,AJ$2="нет"),"#",IF(CT69=1,1,IF(CHOOSE($B69,AJ$35,AJ$36,AJ$37,AJ$38,AJ$39,AJ$40,AJ$41,AJ$42,AJ$43,AJ$44,AJ$45,AJ$46,AJ$47,AJ$48,AJ$49,AJ$50,"#")='Часть 1'!AK23,1,0)*IF(AJ$33=2,AL69,1)))</f>
        <v>#</v>
      </c>
      <c r="AL69" s="65" t="str">
        <f>IF(OR($B69=17,AL$2="нет"),"#",IF(CHOOSE($B69,AL$35,AL$36,AL$37,AL$38,AL$39,AL$40,AL$41,AL$42,AL$43,AL$44,AL$45,AL$46,AL$47,AL$48,AL$49,AL$50,"#")='Часть 1'!AM23,1,0))</f>
        <v>#</v>
      </c>
      <c r="AM69" s="65" t="str">
        <f>IF(OR($B69=17,AM$2="нет"),"#",IF(CW69=1,1,IF(CHOOSE($B69,AM$35,AM$36,AM$37,AM$38,AM$39,AM$40,AM$41,AM$42,AM$43,AM$44,AM$45,AM$46,AM$47,AM$48,AM$49,AM$50,"#")='Часть 1'!AN23,1,0)*IF(AM$33=2,AO69,1)))</f>
        <v>#</v>
      </c>
      <c r="AO69" s="65" t="str">
        <f>IF(OR($B69=17,AO$2="нет"),"#",IF(CHOOSE($B69,AO$35,AO$36,AO$37,AO$38,AO$39,AO$40,AO$41,AO$42,AO$43,AO$44,AO$45,AO$46,AO$47,AO$48,AO$49,AO$50,"#")='Часть 1'!AP23,1,0))</f>
        <v>#</v>
      </c>
      <c r="AP69" s="65" t="str">
        <f>IF(OR($B69=17,AP$2="нет"),"#",IF(CZ69=1,1,IF(CHOOSE($B69,AP$35,AP$36,AP$37,AP$38,AP$39,AP$40,AP$41,AP$42,AP$43,AP$44,AP$45,AP$46,AP$47,AP$48,AP$49,AP$50,"#")='Часть 1'!AQ23,1,0)*IF(AP$33=2,AR69,1)))</f>
        <v>#</v>
      </c>
      <c r="AR69" s="65" t="str">
        <f>IF(OR($B69=17,AR$2="нет"),"#",IF(CHOOSE($B69,AR$35,AR$36,AR$37,AR$38,AR$39,AR$40,AR$41,AR$42,AR$43,AR$44,AR$45,AR$46,AR$47,AR$48,AR$49,AR$50,"#")='Часть 1'!AS23,1,0))</f>
        <v>#</v>
      </c>
      <c r="AS69" s="65" t="str">
        <f>IF(OR($B69=17,AS$2="нет"),"#",IF(DC69=1,1,IF(CHOOSE($B69,AS$35,AS$36,AS$37,AS$38,AS$39,AS$40,AS$41,AS$42,AS$43,AS$44,AS$45,AS$46,AS$47,AS$48,AS$49,AS$50,"#")='Часть 1'!AT23,1,0)*IF(AS$33=2,AU69,1)))</f>
        <v>#</v>
      </c>
      <c r="AU69" s="65" t="str">
        <f>IF(OR($B69=17,AU$2="нет"),"#",IF(CHOOSE($B69,AU$35,AU$36,AU$37,AU$38,AU$39,AU$40,AU$41,AU$42,AU$43,AU$44,AU$45,AU$46,AU$47,AU$48,AU$49,AU$50,"#")='Часть 1'!AV23,1,0))</f>
        <v>#</v>
      </c>
      <c r="AV69" s="65" t="str">
        <f>IF(OR($B69=17,AV$2="нет"),"#",IF(DF69=1,1,IF(CHOOSE($B69,AV$35,AV$36,AV$37,AV$38,AV$39,AV$40,AV$41,AV$42,AV$43,AV$44,AV$45,AV$46,AV$47,AV$48,AV$49,AV$50,"#")='Часть 1'!AW23,1,0)*IF(AV$33=2,AX69,1)))</f>
        <v>#</v>
      </c>
      <c r="AX69" s="65" t="str">
        <f>IF(OR($B69=17,AX$2="нет"),"#",IF(CHOOSE($B69,AX$35,AX$36,AX$37,AX$38,AX$39,AX$40,AX$41,AX$42,AX$43,AX$44,AX$45,AX$46,AX$47,AX$48,AX$49,AX$50,"#")='Часть 1'!AY23,1,0))</f>
        <v>#</v>
      </c>
      <c r="AY69" s="65" t="str">
        <f>IF(OR($B69=17,AY$2="нет"),"#",IF(DI69=1,1,IF(CHOOSE($B69,AY$35,AY$36,AY$37,AY$38,AY$39,AY$40,AY$41,AY$42,AY$43,AY$44,AY$45,AY$46,AY$47,AY$48,AY$49,AY$50,"#")='Часть 1'!AZ23,1,0)*IF(AY$33=2,BA69,1)))</f>
        <v>#</v>
      </c>
      <c r="BA69" s="65" t="str">
        <f>IF(OR($B69=17,BA$2="нет"),"#",IF(CHOOSE($B69,BA$35,BA$36,BA$37,BA$38,BA$39,BA$40,BA$41,BA$42,BA$43,BA$44,BA$45,BA$46,BA$47,BA$48,BA$49,BA$50,"#")='Часть 1'!BB23,1,0))</f>
        <v>#</v>
      </c>
      <c r="BB69" s="65" t="str">
        <f>IF(OR($B69=17,BB$2="нет"),"#",IF(DL69=1,1,IF(CHOOSE($B69,BB$35,BB$36,BB$37,BB$38,BB$39,BB$40,BB$41,BB$42,BB$43,BB$44,BB$45,BB$46,BB$47,BB$48,BB$49,BB$50,"#")='Часть 1'!BC23,1,0)*IF(BB$33=2,BD69,1)))</f>
        <v>#</v>
      </c>
      <c r="BD69" s="65" t="str">
        <f>IF(OR($B69=17,BD$2="нет"),"#",IF(CHOOSE($B69,BD$35,BD$36,BD$37,BD$38,BD$39,BD$40,BD$41,BD$42,BD$43,BD$44,BD$45,BD$46,BD$47,BD$48,BD$49,BD$50,"#")='Часть 1'!BE23,1,0))</f>
        <v>#</v>
      </c>
      <c r="BE69" s="65" t="str">
        <f>IF(OR($B69=17,BE$2="нет"),"#",IF(DO69=1,1,IF(CHOOSE($B69,BE$35,BE$36,BE$37,BE$38,BE$39,BE$40,BE$41,BE$42,BE$43,BE$44,BE$45,BE$46,BE$47,BE$48,BE$49,BE$50,"#")='Часть 1'!BF23,1,0)*IF(BE$33=2,BG69,1)))</f>
        <v>#</v>
      </c>
      <c r="BG69" s="65" t="str">
        <f>IF(OR($B69=17,BG$2="нет"),"#",IF(CHOOSE($B69,BG$35,BG$36,BG$37,BG$38,BG$39,BG$40,BG$41,BG$42,BG$43,BG$44,BG$45,BG$46,BG$47,BG$48,BG$49,BG$50,"#")='Часть 1'!BH23,1,0))</f>
        <v>#</v>
      </c>
      <c r="BH69" s="65" t="str">
        <f>IF(OR($B69=17,BH$2="нет"),"#",IF(DR69=1,1,IF(CHOOSE($B69,BH$35,BH$36,BH$37,BH$38,BH$39,BH$40,BH$41,BH$42,BH$43,BH$44,BH$45,BH$46,BH$47,BH$48,BH$49,BH$50,"#")='Часть 1'!BI23,1,0)*IF(BH$33=2,BJ69,1)))</f>
        <v>#</v>
      </c>
      <c r="BJ69" s="65" t="str">
        <f>IF(OR($B69=17,BJ$2="нет"),"#",IF(CHOOSE($B69,BJ$35,BJ$36,BJ$37,BJ$38,BJ$39,BJ$40,BJ$41,BJ$42,BJ$43,BJ$44,BJ$45,BJ$46,BJ$47,BJ$48,BJ$49,BJ$50,"#")='Часть 1'!BK23,1,0))</f>
        <v>#</v>
      </c>
      <c r="BM69" s="65" t="str">
        <f>IF(OR($B69=17,BM$2="нет"),"#",IF(AND('Часть 1'!D23&lt;&gt;"#",CHOOSE($B69,BM$35,BM$36,BM$37,BM$38,BM$39,BM$40,BM$41,BM$42,BM$43,BM$44,BM$45,BM$46,BM$47,BM$48,BM$49,BM$50,"#")='Часть 1'!D23),1,0)*IF(BM$33=2,BO69,1))</f>
        <v>#</v>
      </c>
      <c r="BO69" s="65" t="str">
        <f>IF(OR($B69=17,BO$2="нет"),"#",IF(CHOOSE($B69,BO$35,BO$36,BO$37,BO$38,BO$39,BO$40,BO$41,BO$42,BO$43,BO$44,BO$45,BO$46,BO$47,BO$48,BO$49,BO$50,"#")='Часть 1'!F23,1,0))</f>
        <v>#</v>
      </c>
      <c r="BP69" s="65" t="str">
        <f>IF(OR($B69=17,BP$2="нет"),"#",IF(AND('Часть 1'!G23&lt;&gt;"#",CHOOSE($B69,BP$35,BP$36,BP$37,BP$38,BP$39,BP$40,BP$41,BP$42,BP$43,BP$44,BP$45,BP$46,BP$47,BP$48,BP$49,BP$50,"#")='Часть 1'!G23),1,0)*IF(BP$33=2,BR69,1))</f>
        <v>#</v>
      </c>
      <c r="BR69" s="65" t="str">
        <f>IF(OR($B69=17,BR$2="нет"),"#",IF(CHOOSE($B69,BR$35,BR$36,BR$37,BR$38,BR$39,BR$40,BR$41,BR$42,BR$43,BR$44,BR$45,BR$46,BR$47,BR$48,BR$49,BR$50,"#")='Часть 1'!I23,1,0))</f>
        <v>#</v>
      </c>
      <c r="BS69" s="65" t="str">
        <f>IF(OR($B69=17,BS$2="нет"),"#",IF(AND('Часть 1'!J23&lt;&gt;"#",CHOOSE($B69,BS$35,BS$36,BS$37,BS$38,BS$39,BS$40,BS$41,BS$42,BS$43,BS$44,BS$45,BS$46,BS$47,BS$48,BS$49,BS$50,"#")='Часть 1'!J23),1,0)*IF(BS$33=2,BU69,1))</f>
        <v>#</v>
      </c>
      <c r="BU69" s="65" t="str">
        <f>IF(OR($B69=17,BU$2="нет"),"#",IF(CHOOSE($B69,BU$35,BU$36,BU$37,BU$38,BU$39,BU$40,BU$41,BU$42,BU$43,BU$44,BU$45,BU$46,BU$47,BU$48,BU$49,BU$50,"#")='Часть 1'!L23,1,0))</f>
        <v>#</v>
      </c>
      <c r="BV69" s="65" t="str">
        <f>IF(OR($B69=17,BV$2="нет"),"#",IF(AND('Часть 1'!M23&lt;&gt;"#",CHOOSE($B69,BV$35,BV$36,BV$37,BV$38,BV$39,BV$40,BV$41,BV$42,BV$43,BV$44,BV$45,BV$46,BV$47,BV$48,BV$49,BV$50,"#")='Часть 1'!M23),1,0)*IF(BV$33=2,BX69,1))</f>
        <v>#</v>
      </c>
      <c r="BX69" s="65" t="str">
        <f>IF(OR($B69=17,BX$2="нет"),"#",IF(CHOOSE($B69,BX$35,BX$36,BX$37,BX$38,BX$39,BX$40,BX$41,BX$42,BX$43,BX$44,BX$45,BX$46,BX$47,BX$48,BX$49,BX$50,"#")='Часть 1'!O23,1,0))</f>
        <v>#</v>
      </c>
      <c r="BY69" s="65" t="str">
        <f>IF(OR($B69=17,BY$2="нет"),"#",IF(AND('Часть 1'!P23&lt;&gt;"#",CHOOSE($B69,BY$35,BY$36,BY$37,BY$38,BY$39,BY$40,BY$41,BY$42,BY$43,BY$44,BY$45,BY$46,BY$47,BY$48,BY$49,BY$50,"#")='Часть 1'!P23),1,0)*IF(BY$33=2,CA69,1))</f>
        <v>#</v>
      </c>
      <c r="CA69" s="65" t="str">
        <f>IF(OR($B69=17,CA$2="нет"),"#",IF(CHOOSE($B69,CA$35,CA$36,CA$37,CA$38,CA$39,CA$40,CA$41,CA$42,CA$43,CA$44,CA$45,CA$46,CA$47,CA$48,CA$49,CA$50,"#")='Часть 1'!R23,1,0))</f>
        <v>#</v>
      </c>
      <c r="CB69" s="65" t="str">
        <f>IF(OR($B69=17,CB$2="нет"),"#",IF(AND('Часть 1'!S23&lt;&gt;"#",CHOOSE($B69,CB$35,CB$36,CB$37,CB$38,CB$39,CB$40,CB$41,CB$42,CB$43,CB$44,CB$45,CB$46,CB$47,CB$48,CB$49,CB$50,"#")='Часть 1'!S23),1,0)*IF(CB$33=2,CD69,1))</f>
        <v>#</v>
      </c>
      <c r="CD69" s="65" t="str">
        <f>IF(OR($B69=17,CD$2="нет"),"#",IF(CHOOSE($B69,CD$35,CD$36,CD$37,CD$38,CD$39,CD$40,CD$41,CD$42,CD$43,CD$44,CD$45,CD$46,CD$47,CD$48,CD$49,CD$50,"#")='Часть 1'!U23,1,0))</f>
        <v>#</v>
      </c>
      <c r="CE69" s="65" t="str">
        <f>IF(OR($B69=17,CE$2="нет"),"#",IF(AND('Часть 1'!V23&lt;&gt;"#",CHOOSE($B69,CE$35,CE$36,CE$37,CE$38,CE$39,CE$40,CE$41,CE$42,CE$43,CE$44,CE$45,CE$46,CE$47,CE$48,CE$49,CE$50,"#")='Часть 1'!V23),1,0)*IF(CE$33=2,CG69,1))</f>
        <v>#</v>
      </c>
      <c r="CG69" s="65" t="str">
        <f>IF(OR($B69=17,CG$2="нет"),"#",IF(CHOOSE($B69,CG$35,CG$36,CG$37,CG$38,CG$39,CG$40,CG$41,CG$42,CG$43,CG$44,CG$45,CG$46,CG$47,CG$48,CG$49,CG$50,"#")='Часть 1'!X23,1,0))</f>
        <v>#</v>
      </c>
      <c r="CH69" s="65" t="str">
        <f>IF(OR($B69=17,CH$2="нет"),"#",IF(AND('Часть 1'!Y23&lt;&gt;"#",CHOOSE($B69,CH$35,CH$36,CH$37,CH$38,CH$39,CH$40,CH$41,CH$42,CH$43,CH$44,CH$45,CH$46,CH$47,CH$48,CH$49,CH$50,"#")='Часть 1'!Y23),1,0)*IF(CH$33=2,CJ69,1))</f>
        <v>#</v>
      </c>
      <c r="CJ69" s="65" t="str">
        <f>IF(OR($B69=17,CJ$2="нет"),"#",IF(CHOOSE($B69,CJ$35,CJ$36,CJ$37,CJ$38,CJ$39,CJ$40,CJ$41,CJ$42,CJ$43,CJ$44,CJ$45,CJ$46,CJ$47,CJ$48,CJ$49,CJ$50,"#")='Часть 1'!AA23,1,0))</f>
        <v>#</v>
      </c>
      <c r="CK69" s="65" t="str">
        <f>IF(OR($B69=17,CK$2="нет"),"#",IF(AND('Часть 1'!AB23&lt;&gt;"#",CHOOSE($B69,CK$35,CK$36,CK$37,CK$38,CK$39,CK$40,CK$41,CK$42,CK$43,CK$44,CK$45,CK$46,CK$47,CK$48,CK$49,CK$50,"#")='Часть 1'!AB23),1,0)*IF(CK$33=2,CM69,1))</f>
        <v>#</v>
      </c>
      <c r="CM69" s="65" t="str">
        <f>IF(OR($B69=17,CM$2="нет"),"#",IF(CHOOSE($B69,CM$35,CM$36,CM$37,CM$38,CM$39,CM$40,CM$41,CM$42,CM$43,CM$44,CM$45,CM$46,CM$47,CM$48,CM$49,CM$50,"#")='Часть 1'!AD23,1,0))</f>
        <v>#</v>
      </c>
      <c r="CN69" s="65" t="str">
        <f>IF(OR($B69=17,CN$2="нет"),"#",IF(AND('Часть 1'!AE23&lt;&gt;"#",CHOOSE($B69,CN$35,CN$36,CN$37,CN$38,CN$39,CN$40,CN$41,CN$42,CN$43,CN$44,CN$45,CN$46,CN$47,CN$48,CN$49,CN$50,"#")='Часть 1'!AE23),1,0)*IF(CN$33=2,CP69,1))</f>
        <v>#</v>
      </c>
      <c r="CP69" s="65" t="str">
        <f>IF(OR($B69=17,CP$2="нет"),"#",IF(CHOOSE($B69,CP$35,CP$36,CP$37,CP$38,CP$39,CP$40,CP$41,CP$42,CP$43,CP$44,CP$45,CP$46,CP$47,CP$48,CP$49,CP$50,"#")='Часть 1'!AG23,1,0))</f>
        <v>#</v>
      </c>
      <c r="CQ69" s="65" t="str">
        <f>IF(OR($B69=17,CQ$2="нет"),"#",IF(AND('Часть 1'!AH23&lt;&gt;"#",CHOOSE($B69,CQ$35,CQ$36,CQ$37,CQ$38,CQ$39,CQ$40,CQ$41,CQ$42,CQ$43,CQ$44,CQ$45,CQ$46,CQ$47,CQ$48,CQ$49,CQ$50,"#")='Часть 1'!AH23),1,0)*IF(CQ$33=2,CS69,1))</f>
        <v>#</v>
      </c>
      <c r="CS69" s="65" t="str">
        <f>IF(OR($B69=17,CS$2="нет"),"#",IF(CHOOSE($B69,CS$35,CS$36,CS$37,CS$38,CS$39,CS$40,CS$41,CS$42,CS$43,CS$44,CS$45,CS$46,CS$47,CS$48,CS$49,CS$50,"#")='Часть 1'!AJ23,1,0))</f>
        <v>#</v>
      </c>
      <c r="CT69" s="65" t="str">
        <f>IF(OR($B69=17,CT$2="нет"),"#",IF(AND('Часть 1'!AK23&lt;&gt;"#",CHOOSE($B69,CT$35,CT$36,CT$37,CT$38,CT$39,CT$40,CT$41,CT$42,CT$43,CT$44,CT$45,CT$46,CT$47,CT$48,CT$49,CT$50,"#")='Часть 1'!AK23),1,0)*IF(CT$33=2,CV69,1))</f>
        <v>#</v>
      </c>
      <c r="CV69" s="65" t="str">
        <f>IF(OR($B69=17,CV$2="нет"),"#",IF(CHOOSE($B69,CV$35,CV$36,CV$37,CV$38,CV$39,CV$40,CV$41,CV$42,CV$43,CV$44,CV$45,CV$46,CV$47,CV$48,CV$49,CV$50,"#")='Часть 1'!AM23,1,0))</f>
        <v>#</v>
      </c>
      <c r="CW69" s="65" t="str">
        <f>IF(OR($B69=17,CW$2="нет"),"#",IF(AND('Часть 1'!AN23&lt;&gt;"#",CHOOSE($B69,CW$35,CW$36,CW$37,CW$38,CW$39,CW$40,CW$41,CW$42,CW$43,CW$44,CW$45,CW$46,CW$47,CW$48,CW$49,CW$50,"#")='Часть 1'!AN23),1,0)*IF(CW$33=2,CY69,1))</f>
        <v>#</v>
      </c>
      <c r="CY69" s="65" t="str">
        <f>IF(OR($B69=17,CY$2="нет"),"#",IF(CHOOSE($B69,CY$35,CY$36,CY$37,CY$38,CY$39,CY$40,CY$41,CY$42,CY$43,CY$44,CY$45,CY$46,CY$47,CY$48,CY$49,CY$50,"#")='Часть 1'!AP23,1,0))</f>
        <v>#</v>
      </c>
      <c r="CZ69" s="65" t="str">
        <f>IF(OR($B69=17,CZ$2="нет"),"#",IF(AND('Часть 1'!AQ23&lt;&gt;"#",CHOOSE($B69,CZ$35,CZ$36,CZ$37,CZ$38,CZ$39,CZ$40,CZ$41,CZ$42,CZ$43,CZ$44,CZ$45,CZ$46,CZ$47,CZ$48,CZ$49,CZ$50,"#")='Часть 1'!AQ23),1,0)*IF(CZ$33=2,DB69,1))</f>
        <v>#</v>
      </c>
      <c r="DB69" s="65" t="str">
        <f>IF(OR($B69=17,DB$2="нет"),"#",IF(CHOOSE($B69,DB$35,DB$36,DB$37,DB$38,DB$39,DB$40,DB$41,DB$42,DB$43,DB$44,DB$45,DB$46,DB$47,DB$48,DB$49,DB$50,"#")='Часть 1'!AS23,1,0))</f>
        <v>#</v>
      </c>
      <c r="DC69" s="65" t="str">
        <f>IF(OR($B69=17,DC$2="нет"),"#",IF(AND('Часть 1'!AT23&lt;&gt;"#",CHOOSE($B69,DC$35,DC$36,DC$37,DC$38,DC$39,DC$40,DC$41,DC$42,DC$43,DC$44,DC$45,DC$46,DC$47,DC$48,DC$49,DC$50,"#")='Часть 1'!AT23),1,0)*IF(DC$33=2,DE69,1))</f>
        <v>#</v>
      </c>
      <c r="DE69" s="65" t="str">
        <f>IF(OR($B69=17,DE$2="нет"),"#",IF(CHOOSE($B69,DE$35,DE$36,DE$37,DE$38,DE$39,DE$40,DE$41,DE$42,DE$43,DE$44,DE$45,DE$46,DE$47,DE$48,DE$49,DE$50,"#")='Часть 1'!AV23,1,0))</f>
        <v>#</v>
      </c>
      <c r="DF69" s="65" t="str">
        <f>IF(OR($B69=17,DF$2="нет"),"#",IF(AND('Часть 1'!AW23&lt;&gt;"#",CHOOSE($B69,DF$35,DF$36,DF$37,DF$38,DF$39,DF$40,DF$41,DF$42,DF$43,DF$44,DF$45,DF$46,DF$47,DF$48,DF$49,DF$50,"#")='Часть 1'!AW23),1,0)*IF(DF$33=2,DH69,1))</f>
        <v>#</v>
      </c>
      <c r="DH69" s="65" t="str">
        <f>IF(OR($B69=17,DH$2="нет"),"#",IF(CHOOSE($B69,DH$35,DH$36,DH$37,DH$38,DH$39,DH$40,DH$41,DH$42,DH$43,DH$44,DH$45,DH$46,DH$47,DH$48,DH$49,DH$50,"#")='Часть 1'!AY23,1,0))</f>
        <v>#</v>
      </c>
      <c r="DI69" s="65" t="str">
        <f>IF(OR($B69=17,DI$2="нет"),"#",IF(AND('Часть 1'!AZ23&lt;&gt;"#",CHOOSE($B69,DI$35,DI$36,DI$37,DI$38,DI$39,DI$40,DI$41,DI$42,DI$43,DI$44,DI$45,DI$46,DI$47,DI$48,DI$49,DI$50,"#")='Часть 1'!AZ23),1,0)*IF(DI$33=2,DK69,1))</f>
        <v>#</v>
      </c>
      <c r="DK69" s="65" t="str">
        <f>IF(OR($B69=17,DK$2="нет"),"#",IF(CHOOSE($B69,DK$35,DK$36,DK$37,DK$38,DK$39,DK$40,DK$41,DK$42,DK$43,DK$44,DK$45,DK$46,DK$47,DK$48,DK$49,DK$50,"#")='Часть 1'!BB23,1,0))</f>
        <v>#</v>
      </c>
      <c r="DL69" s="65" t="str">
        <f>IF(OR($B69=17,DL$2="нет"),"#",IF(AND('Часть 1'!BC23&lt;&gt;"#",CHOOSE($B69,DL$35,DL$36,DL$37,DL$38,DL$39,DL$40,DL$41,DL$42,DL$43,DL$44,DL$45,DL$46,DL$47,DL$48,DL$49,DL$50,"#")='Часть 1'!BC23),1,0)*IF(DL$33=2,DN69,1))</f>
        <v>#</v>
      </c>
      <c r="DN69" s="65" t="str">
        <f>IF(OR($B69=17,DN$2="нет"),"#",IF(CHOOSE($B69,DN$35,DN$36,DN$37,DN$38,DN$39,DN$40,DN$41,DN$42,DN$43,DN$44,DN$45,DN$46,DN$47,DN$48,DN$49,DN$50,"#")='Часть 1'!BE23,1,0))</f>
        <v>#</v>
      </c>
      <c r="DO69" s="65" t="str">
        <f>IF(OR($B69=17,DO$2="нет"),"#",IF(AND('Часть 1'!BF23&lt;&gt;"#",CHOOSE($B69,DO$35,DO$36,DO$37,DO$38,DO$39,DO$40,DO$41,DO$42,DO$43,DO$44,DO$45,DO$46,DO$47,DO$48,DO$49,DO$50,"#")='Часть 1'!BF23),1,0)*IF(DO$33=2,DQ69,1))</f>
        <v>#</v>
      </c>
      <c r="DQ69" s="65" t="str">
        <f>IF(OR($B69=17,DQ$2="нет"),"#",IF(CHOOSE($B69,DQ$35,DQ$36,DQ$37,DQ$38,DQ$39,DQ$40,DQ$41,DQ$42,DQ$43,DQ$44,DQ$45,DQ$46,DQ$47,DQ$48,DQ$49,DQ$50,"#")='Часть 1'!BH23,1,0))</f>
        <v>#</v>
      </c>
      <c r="DR69" s="65" t="str">
        <f>IF(OR($B69=17,DR$2="нет"),"#",IF(AND('Часть 1'!BI23&lt;&gt;"#",CHOOSE($B69,DR$35,DR$36,DR$37,DR$38,DR$39,DR$40,DR$41,DR$42,DR$43,DR$44,DR$45,DR$46,DR$47,DR$48,DR$49,DR$50,"#")='Часть 1'!BI23),1,0)*IF(DR$33=2,DT69,1))</f>
        <v>#</v>
      </c>
      <c r="DT69" s="65" t="str">
        <f>IF(OR($B69=17,DT$2="нет"),"#",IF(CHOOSE($B69,DT$35,DT$36,DT$37,DT$38,DT$39,DT$40,DT$41,DT$42,DT$43,DT$44,DT$45,DT$46,DT$47,DT$48,DT$49,DT$50,"#")='Часть 1'!BK23,1,0))</f>
        <v>#</v>
      </c>
    </row>
    <row r="70" spans="1:124" x14ac:dyDescent="0.2">
      <c r="A70" s="63">
        <v>18</v>
      </c>
      <c r="B70" s="63">
        <f>IF(AND(Список!H23&gt;0,Список!K23=1),CHOOSE(Список!M23,1,2,3,4,5,6,7,8,9,10,11,12,13,14,15,16),17)</f>
        <v>17</v>
      </c>
      <c r="C70" s="65" t="str">
        <f>IF(OR($B70=17,C$2="нет"),"#",IF(BM70=1,1,IF(CHOOSE($B70,C$35,C$36,C$37,C$38,C$39,C$40,C$41,C$42,C$43,C$44,C$45,C$46,C$47,C$48,C$49,C$50,"#")='Часть 1'!D24,1,0)*IF(C$33=2,E70,1)))</f>
        <v>#</v>
      </c>
      <c r="E70" s="65" t="str">
        <f>IF(OR($B70=17,E$2="нет"),"#",IF(CHOOSE($B70,E$35,E$36,E$37,E$38,E$39,E$40,E$41,E$42,E$43,E$44,E$45,E$46,E$47,E$48,E$49,E$50,"#")='Часть 1'!F24,1,0))</f>
        <v>#</v>
      </c>
      <c r="F70" s="65" t="str">
        <f>IF(OR($B70=17,F$2="нет"),"#",IF(BP70=1,1,IF(CHOOSE($B70,F$35,F$36,F$37,F$38,F$39,F$40,F$41,F$42,F$43,F$44,F$45,F$46,F$47,F$48,F$49,F$50,"#")='Часть 1'!G24,1,0)*IF(F$33=2,H70,1)))</f>
        <v>#</v>
      </c>
      <c r="H70" s="65" t="str">
        <f>IF(OR($B70=17,H$2="нет"),"#",IF(CHOOSE($B70,H$35,H$36,H$37,H$38,H$39,H$40,H$41,H$42,H$43,H$44,H$45,H$46,H$47,H$48,H$49,H$50,"#")='Часть 1'!I24,1,0))</f>
        <v>#</v>
      </c>
      <c r="I70" s="65" t="str">
        <f>IF(OR($B70=17,I$2="нет"),"#",IF(BS70=1,1,IF(CHOOSE($B70,I$35,I$36,I$37,I$38,I$39,I$40,I$41,I$42,I$43,I$44,I$45,I$46,I$47,I$48,I$49,I$50,"#")='Часть 1'!J24,1,0)*IF(I$33=2,K70,1)))</f>
        <v>#</v>
      </c>
      <c r="K70" s="65" t="str">
        <f>IF(OR($B70=17,K$2="нет"),"#",IF(CHOOSE($B70,K$35,K$36,K$37,K$38,K$39,K$40,K$41,K$42,K$43,K$44,K$45,K$46,K$47,K$48,K$49,K$50,"#")='Часть 1'!L24,1,0))</f>
        <v>#</v>
      </c>
      <c r="L70" s="65" t="str">
        <f>IF(OR($B70=17,L$2="нет"),"#",IF(BV70=1,1,IF(CHOOSE($B70,L$35,L$36,L$37,L$38,L$39,L$40,L$41,L$42,L$43,L$44,L$45,L$46,L$47,L$48,L$49,L$50,"#")='Часть 1'!M24,1,0)*IF(L$33=2,N70,1)))</f>
        <v>#</v>
      </c>
      <c r="N70" s="65" t="str">
        <f>IF(OR($B70=17,N$2="нет"),"#",IF(CHOOSE($B70,N$35,N$36,N$37,N$38,N$39,N$40,N$41,N$42,N$43,N$44,N$45,N$46,N$47,N$48,N$49,N$50,"#")='Часть 1'!O24,1,0))</f>
        <v>#</v>
      </c>
      <c r="O70" s="65" t="str">
        <f>IF(OR($B70=17,O$2="нет"),"#",IF(BY70=1,1,IF(CHOOSE($B70,O$35,O$36,O$37,O$38,O$39,O$40,O$41,O$42,O$43,O$44,O$45,O$46,O$47,O$48,O$49,O$50,"#")='Часть 1'!P24,1,0)*IF(O$33=2,Q70,1)))</f>
        <v>#</v>
      </c>
      <c r="Q70" s="65" t="str">
        <f>IF(OR($B70=17,Q$2="нет"),"#",IF(CHOOSE($B70,Q$35,Q$36,Q$37,Q$38,Q$39,Q$40,Q$41,Q$42,Q$43,Q$44,Q$45,Q$46,Q$47,Q$48,Q$49,Q$50,"#")='Часть 1'!R24,1,0))</f>
        <v>#</v>
      </c>
      <c r="R70" s="65" t="str">
        <f>IF(OR($B70=17,R$2="нет"),"#",IF(CB70=1,1,IF(CHOOSE($B70,R$35,R$36,R$37,R$38,R$39,R$40,R$41,R$42,R$43,R$44,R$45,R$46,R$47,R$48,R$49,R$50,"#")='Часть 1'!S24,1,0)*IF(R$33=2,T70,1)))</f>
        <v>#</v>
      </c>
      <c r="T70" s="65" t="str">
        <f>IF(OR($B70=17,T$2="нет"),"#",IF(CHOOSE($B70,T$35,T$36,T$37,T$38,T$39,T$40,T$41,T$42,T$43,T$44,T$45,T$46,T$47,T$48,T$49,T$50,"#")='Часть 1'!U24,1,0))</f>
        <v>#</v>
      </c>
      <c r="U70" s="65" t="str">
        <f>IF(OR($B70=17,U$2="нет"),"#",IF(CE70=1,1,IF(CHOOSE($B70,U$35,U$36,U$37,U$38,U$39,U$40,U$41,U$42,U$43,U$44,U$45,U$46,U$47,U$48,U$49,U$50,"#")='Часть 1'!V24,1,0)*IF(U$33=2,W70,1)))</f>
        <v>#</v>
      </c>
      <c r="W70" s="65" t="str">
        <f>IF(OR($B70=17,W$2="нет"),"#",IF(CHOOSE($B70,W$35,W$36,W$37,W$38,W$39,W$40,W$41,W$42,W$43,W$44,W$45,W$46,W$47,W$48,W$49,W$50,"#")='Часть 1'!X24,1,0))</f>
        <v>#</v>
      </c>
      <c r="X70" s="65" t="str">
        <f>IF(OR($B70=17,X$2="нет"),"#",IF(CH70=1,1,IF(CHOOSE($B70,X$35,X$36,X$37,X$38,X$39,X$40,X$41,X$42,X$43,X$44,X$45,X$46,X$47,X$48,X$49,X$50,"#")='Часть 1'!Y24,1,0)*IF(X$33=2,Z70,1)))</f>
        <v>#</v>
      </c>
      <c r="Z70" s="65" t="str">
        <f>IF(OR($B70=17,Z$2="нет"),"#",IF(CHOOSE($B70,Z$35,Z$36,Z$37,Z$38,Z$39,Z$40,Z$41,Z$42,Z$43,Z$44,Z$45,Z$46,Z$47,Z$48,Z$49,Z$50,"#")='Часть 1'!AA24,1,0))</f>
        <v>#</v>
      </c>
      <c r="AA70" s="65" t="str">
        <f>IF(OR($B70=17,AA$2="нет"),"#",IF(CK70=1,1,IF(CHOOSE($B70,AA$35,AA$36,AA$37,AA$38,AA$39,AA$40,AA$41,AA$42,AA$43,AA$44,AA$45,AA$46,AA$47,AA$48,AA$49,AA$50,"#")='Часть 1'!AB24,1,0)*IF(AA$33=2,AC70,1)))</f>
        <v>#</v>
      </c>
      <c r="AC70" s="65" t="str">
        <f>IF(OR($B70=17,AC$2="нет"),"#",IF(CHOOSE($B70,AC$35,AC$36,AC$37,AC$38,AC$39,AC$40,AC$41,AC$42,AC$43,AC$44,AC$45,AC$46,AC$47,AC$48,AC$49,AC$50,"#")='Часть 1'!AD24,1,0))</f>
        <v>#</v>
      </c>
      <c r="AD70" s="65" t="str">
        <f>IF(OR($B70=17,AD$2="нет"),"#",IF(CN70=1,1,IF(CHOOSE($B70,AD$35,AD$36,AD$37,AD$38,AD$39,AD$40,AD$41,AD$42,AD$43,AD$44,AD$45,AD$46,AD$47,AD$48,AD$49,AD$50,"#")='Часть 1'!AE24,1,0)*IF(AD$33=2,AF70,1)))</f>
        <v>#</v>
      </c>
      <c r="AF70" s="65" t="str">
        <f>IF(OR($B70=17,AF$2="нет"),"#",IF(CHOOSE($B70,AF$35,AF$36,AF$37,AF$38,AF$39,AF$40,AF$41,AF$42,AF$43,AF$44,AF$45,AF$46,AF$47,AF$48,AF$49,AF$50,"#")='Часть 1'!AG24,1,0))</f>
        <v>#</v>
      </c>
      <c r="AG70" s="65" t="str">
        <f>IF(OR($B70=17,AG$2="нет"),"#",IF(CQ70=1,1,IF(CHOOSE($B70,AG$35,AG$36,AG$37,AG$38,AG$39,AG$40,AG$41,AG$42,AG$43,AG$44,AG$45,AG$46,AG$47,AG$48,AG$49,AG$50,"#")='Часть 1'!AH24,1,0)*IF(AG$33=2,AI70,1)))</f>
        <v>#</v>
      </c>
      <c r="AI70" s="65" t="str">
        <f>IF(OR($B70=17,AI$2="нет"),"#",IF(CHOOSE($B70,AI$35,AI$36,AI$37,AI$38,AI$39,AI$40,AI$41,AI$42,AI$43,AI$44,AI$45,AI$46,AI$47,AI$48,AI$49,AI$50,"#")='Часть 1'!AJ24,1,0))</f>
        <v>#</v>
      </c>
      <c r="AJ70" s="65" t="str">
        <f>IF(OR($B70=17,AJ$2="нет"),"#",IF(CT70=1,1,IF(CHOOSE($B70,AJ$35,AJ$36,AJ$37,AJ$38,AJ$39,AJ$40,AJ$41,AJ$42,AJ$43,AJ$44,AJ$45,AJ$46,AJ$47,AJ$48,AJ$49,AJ$50,"#")='Часть 1'!AK24,1,0)*IF(AJ$33=2,AL70,1)))</f>
        <v>#</v>
      </c>
      <c r="AL70" s="65" t="str">
        <f>IF(OR($B70=17,AL$2="нет"),"#",IF(CHOOSE($B70,AL$35,AL$36,AL$37,AL$38,AL$39,AL$40,AL$41,AL$42,AL$43,AL$44,AL$45,AL$46,AL$47,AL$48,AL$49,AL$50,"#")='Часть 1'!AM24,1,0))</f>
        <v>#</v>
      </c>
      <c r="AM70" s="65" t="str">
        <f>IF(OR($B70=17,AM$2="нет"),"#",IF(CW70=1,1,IF(CHOOSE($B70,AM$35,AM$36,AM$37,AM$38,AM$39,AM$40,AM$41,AM$42,AM$43,AM$44,AM$45,AM$46,AM$47,AM$48,AM$49,AM$50,"#")='Часть 1'!AN24,1,0)*IF(AM$33=2,AO70,1)))</f>
        <v>#</v>
      </c>
      <c r="AO70" s="65" t="str">
        <f>IF(OR($B70=17,AO$2="нет"),"#",IF(CHOOSE($B70,AO$35,AO$36,AO$37,AO$38,AO$39,AO$40,AO$41,AO$42,AO$43,AO$44,AO$45,AO$46,AO$47,AO$48,AO$49,AO$50,"#")='Часть 1'!AP24,1,0))</f>
        <v>#</v>
      </c>
      <c r="AP70" s="65" t="str">
        <f>IF(OR($B70=17,AP$2="нет"),"#",IF(CZ70=1,1,IF(CHOOSE($B70,AP$35,AP$36,AP$37,AP$38,AP$39,AP$40,AP$41,AP$42,AP$43,AP$44,AP$45,AP$46,AP$47,AP$48,AP$49,AP$50,"#")='Часть 1'!AQ24,1,0)*IF(AP$33=2,AR70,1)))</f>
        <v>#</v>
      </c>
      <c r="AR70" s="65" t="str">
        <f>IF(OR($B70=17,AR$2="нет"),"#",IF(CHOOSE($B70,AR$35,AR$36,AR$37,AR$38,AR$39,AR$40,AR$41,AR$42,AR$43,AR$44,AR$45,AR$46,AR$47,AR$48,AR$49,AR$50,"#")='Часть 1'!AS24,1,0))</f>
        <v>#</v>
      </c>
      <c r="AS70" s="65" t="str">
        <f>IF(OR($B70=17,AS$2="нет"),"#",IF(DC70=1,1,IF(CHOOSE($B70,AS$35,AS$36,AS$37,AS$38,AS$39,AS$40,AS$41,AS$42,AS$43,AS$44,AS$45,AS$46,AS$47,AS$48,AS$49,AS$50,"#")='Часть 1'!AT24,1,0)*IF(AS$33=2,AU70,1)))</f>
        <v>#</v>
      </c>
      <c r="AU70" s="65" t="str">
        <f>IF(OR($B70=17,AU$2="нет"),"#",IF(CHOOSE($B70,AU$35,AU$36,AU$37,AU$38,AU$39,AU$40,AU$41,AU$42,AU$43,AU$44,AU$45,AU$46,AU$47,AU$48,AU$49,AU$50,"#")='Часть 1'!AV24,1,0))</f>
        <v>#</v>
      </c>
      <c r="AV70" s="65" t="str">
        <f>IF(OR($B70=17,AV$2="нет"),"#",IF(DF70=1,1,IF(CHOOSE($B70,AV$35,AV$36,AV$37,AV$38,AV$39,AV$40,AV$41,AV$42,AV$43,AV$44,AV$45,AV$46,AV$47,AV$48,AV$49,AV$50,"#")='Часть 1'!AW24,1,0)*IF(AV$33=2,AX70,1)))</f>
        <v>#</v>
      </c>
      <c r="AX70" s="65" t="str">
        <f>IF(OR($B70=17,AX$2="нет"),"#",IF(CHOOSE($B70,AX$35,AX$36,AX$37,AX$38,AX$39,AX$40,AX$41,AX$42,AX$43,AX$44,AX$45,AX$46,AX$47,AX$48,AX$49,AX$50,"#")='Часть 1'!AY24,1,0))</f>
        <v>#</v>
      </c>
      <c r="AY70" s="65" t="str">
        <f>IF(OR($B70=17,AY$2="нет"),"#",IF(DI70=1,1,IF(CHOOSE($B70,AY$35,AY$36,AY$37,AY$38,AY$39,AY$40,AY$41,AY$42,AY$43,AY$44,AY$45,AY$46,AY$47,AY$48,AY$49,AY$50,"#")='Часть 1'!AZ24,1,0)*IF(AY$33=2,BA70,1)))</f>
        <v>#</v>
      </c>
      <c r="BA70" s="65" t="str">
        <f>IF(OR($B70=17,BA$2="нет"),"#",IF(CHOOSE($B70,BA$35,BA$36,BA$37,BA$38,BA$39,BA$40,BA$41,BA$42,BA$43,BA$44,BA$45,BA$46,BA$47,BA$48,BA$49,BA$50,"#")='Часть 1'!BB24,1,0))</f>
        <v>#</v>
      </c>
      <c r="BB70" s="65" t="str">
        <f>IF(OR($B70=17,BB$2="нет"),"#",IF(DL70=1,1,IF(CHOOSE($B70,BB$35,BB$36,BB$37,BB$38,BB$39,BB$40,BB$41,BB$42,BB$43,BB$44,BB$45,BB$46,BB$47,BB$48,BB$49,BB$50,"#")='Часть 1'!BC24,1,0)*IF(BB$33=2,BD70,1)))</f>
        <v>#</v>
      </c>
      <c r="BD70" s="65" t="str">
        <f>IF(OR($B70=17,BD$2="нет"),"#",IF(CHOOSE($B70,BD$35,BD$36,BD$37,BD$38,BD$39,BD$40,BD$41,BD$42,BD$43,BD$44,BD$45,BD$46,BD$47,BD$48,BD$49,BD$50,"#")='Часть 1'!BE24,1,0))</f>
        <v>#</v>
      </c>
      <c r="BE70" s="65" t="str">
        <f>IF(OR($B70=17,BE$2="нет"),"#",IF(DO70=1,1,IF(CHOOSE($B70,BE$35,BE$36,BE$37,BE$38,BE$39,BE$40,BE$41,BE$42,BE$43,BE$44,BE$45,BE$46,BE$47,BE$48,BE$49,BE$50,"#")='Часть 1'!BF24,1,0)*IF(BE$33=2,BG70,1)))</f>
        <v>#</v>
      </c>
      <c r="BG70" s="65" t="str">
        <f>IF(OR($B70=17,BG$2="нет"),"#",IF(CHOOSE($B70,BG$35,BG$36,BG$37,BG$38,BG$39,BG$40,BG$41,BG$42,BG$43,BG$44,BG$45,BG$46,BG$47,BG$48,BG$49,BG$50,"#")='Часть 1'!BH24,1,0))</f>
        <v>#</v>
      </c>
      <c r="BH70" s="65" t="str">
        <f>IF(OR($B70=17,BH$2="нет"),"#",IF(DR70=1,1,IF(CHOOSE($B70,BH$35,BH$36,BH$37,BH$38,BH$39,BH$40,BH$41,BH$42,BH$43,BH$44,BH$45,BH$46,BH$47,BH$48,BH$49,BH$50,"#")='Часть 1'!BI24,1,0)*IF(BH$33=2,BJ70,1)))</f>
        <v>#</v>
      </c>
      <c r="BJ70" s="65" t="str">
        <f>IF(OR($B70=17,BJ$2="нет"),"#",IF(CHOOSE($B70,BJ$35,BJ$36,BJ$37,BJ$38,BJ$39,BJ$40,BJ$41,BJ$42,BJ$43,BJ$44,BJ$45,BJ$46,BJ$47,BJ$48,BJ$49,BJ$50,"#")='Часть 1'!BK24,1,0))</f>
        <v>#</v>
      </c>
      <c r="BM70" s="65" t="str">
        <f>IF(OR($B70=17,BM$2="нет"),"#",IF(AND('Часть 1'!D24&lt;&gt;"#",CHOOSE($B70,BM$35,BM$36,BM$37,BM$38,BM$39,BM$40,BM$41,BM$42,BM$43,BM$44,BM$45,BM$46,BM$47,BM$48,BM$49,BM$50,"#")='Часть 1'!D24),1,0)*IF(BM$33=2,BO70,1))</f>
        <v>#</v>
      </c>
      <c r="BO70" s="65" t="str">
        <f>IF(OR($B70=17,BO$2="нет"),"#",IF(CHOOSE($B70,BO$35,BO$36,BO$37,BO$38,BO$39,BO$40,BO$41,BO$42,BO$43,BO$44,BO$45,BO$46,BO$47,BO$48,BO$49,BO$50,"#")='Часть 1'!F24,1,0))</f>
        <v>#</v>
      </c>
      <c r="BP70" s="65" t="str">
        <f>IF(OR($B70=17,BP$2="нет"),"#",IF(AND('Часть 1'!G24&lt;&gt;"#",CHOOSE($B70,BP$35,BP$36,BP$37,BP$38,BP$39,BP$40,BP$41,BP$42,BP$43,BP$44,BP$45,BP$46,BP$47,BP$48,BP$49,BP$50,"#")='Часть 1'!G24),1,0)*IF(BP$33=2,BR70,1))</f>
        <v>#</v>
      </c>
      <c r="BR70" s="65" t="str">
        <f>IF(OR($B70=17,BR$2="нет"),"#",IF(CHOOSE($B70,BR$35,BR$36,BR$37,BR$38,BR$39,BR$40,BR$41,BR$42,BR$43,BR$44,BR$45,BR$46,BR$47,BR$48,BR$49,BR$50,"#")='Часть 1'!I24,1,0))</f>
        <v>#</v>
      </c>
      <c r="BS70" s="65" t="str">
        <f>IF(OR($B70=17,BS$2="нет"),"#",IF(AND('Часть 1'!J24&lt;&gt;"#",CHOOSE($B70,BS$35,BS$36,BS$37,BS$38,BS$39,BS$40,BS$41,BS$42,BS$43,BS$44,BS$45,BS$46,BS$47,BS$48,BS$49,BS$50,"#")='Часть 1'!J24),1,0)*IF(BS$33=2,BU70,1))</f>
        <v>#</v>
      </c>
      <c r="BU70" s="65" t="str">
        <f>IF(OR($B70=17,BU$2="нет"),"#",IF(CHOOSE($B70,BU$35,BU$36,BU$37,BU$38,BU$39,BU$40,BU$41,BU$42,BU$43,BU$44,BU$45,BU$46,BU$47,BU$48,BU$49,BU$50,"#")='Часть 1'!L24,1,0))</f>
        <v>#</v>
      </c>
      <c r="BV70" s="65" t="str">
        <f>IF(OR($B70=17,BV$2="нет"),"#",IF(AND('Часть 1'!M24&lt;&gt;"#",CHOOSE($B70,BV$35,BV$36,BV$37,BV$38,BV$39,BV$40,BV$41,BV$42,BV$43,BV$44,BV$45,BV$46,BV$47,BV$48,BV$49,BV$50,"#")='Часть 1'!M24),1,0)*IF(BV$33=2,BX70,1))</f>
        <v>#</v>
      </c>
      <c r="BX70" s="65" t="str">
        <f>IF(OR($B70=17,BX$2="нет"),"#",IF(CHOOSE($B70,BX$35,BX$36,BX$37,BX$38,BX$39,BX$40,BX$41,BX$42,BX$43,BX$44,BX$45,BX$46,BX$47,BX$48,BX$49,BX$50,"#")='Часть 1'!O24,1,0))</f>
        <v>#</v>
      </c>
      <c r="BY70" s="65" t="str">
        <f>IF(OR($B70=17,BY$2="нет"),"#",IF(AND('Часть 1'!P24&lt;&gt;"#",CHOOSE($B70,BY$35,BY$36,BY$37,BY$38,BY$39,BY$40,BY$41,BY$42,BY$43,BY$44,BY$45,BY$46,BY$47,BY$48,BY$49,BY$50,"#")='Часть 1'!P24),1,0)*IF(BY$33=2,CA70,1))</f>
        <v>#</v>
      </c>
      <c r="CA70" s="65" t="str">
        <f>IF(OR($B70=17,CA$2="нет"),"#",IF(CHOOSE($B70,CA$35,CA$36,CA$37,CA$38,CA$39,CA$40,CA$41,CA$42,CA$43,CA$44,CA$45,CA$46,CA$47,CA$48,CA$49,CA$50,"#")='Часть 1'!R24,1,0))</f>
        <v>#</v>
      </c>
      <c r="CB70" s="65" t="str">
        <f>IF(OR($B70=17,CB$2="нет"),"#",IF(AND('Часть 1'!S24&lt;&gt;"#",CHOOSE($B70,CB$35,CB$36,CB$37,CB$38,CB$39,CB$40,CB$41,CB$42,CB$43,CB$44,CB$45,CB$46,CB$47,CB$48,CB$49,CB$50,"#")='Часть 1'!S24),1,0)*IF(CB$33=2,CD70,1))</f>
        <v>#</v>
      </c>
      <c r="CD70" s="65" t="str">
        <f>IF(OR($B70=17,CD$2="нет"),"#",IF(CHOOSE($B70,CD$35,CD$36,CD$37,CD$38,CD$39,CD$40,CD$41,CD$42,CD$43,CD$44,CD$45,CD$46,CD$47,CD$48,CD$49,CD$50,"#")='Часть 1'!U24,1,0))</f>
        <v>#</v>
      </c>
      <c r="CE70" s="65" t="str">
        <f>IF(OR($B70=17,CE$2="нет"),"#",IF(AND('Часть 1'!V24&lt;&gt;"#",CHOOSE($B70,CE$35,CE$36,CE$37,CE$38,CE$39,CE$40,CE$41,CE$42,CE$43,CE$44,CE$45,CE$46,CE$47,CE$48,CE$49,CE$50,"#")='Часть 1'!V24),1,0)*IF(CE$33=2,CG70,1))</f>
        <v>#</v>
      </c>
      <c r="CG70" s="65" t="str">
        <f>IF(OR($B70=17,CG$2="нет"),"#",IF(CHOOSE($B70,CG$35,CG$36,CG$37,CG$38,CG$39,CG$40,CG$41,CG$42,CG$43,CG$44,CG$45,CG$46,CG$47,CG$48,CG$49,CG$50,"#")='Часть 1'!X24,1,0))</f>
        <v>#</v>
      </c>
      <c r="CH70" s="65" t="str">
        <f>IF(OR($B70=17,CH$2="нет"),"#",IF(AND('Часть 1'!Y24&lt;&gt;"#",CHOOSE($B70,CH$35,CH$36,CH$37,CH$38,CH$39,CH$40,CH$41,CH$42,CH$43,CH$44,CH$45,CH$46,CH$47,CH$48,CH$49,CH$50,"#")='Часть 1'!Y24),1,0)*IF(CH$33=2,CJ70,1))</f>
        <v>#</v>
      </c>
      <c r="CJ70" s="65" t="str">
        <f>IF(OR($B70=17,CJ$2="нет"),"#",IF(CHOOSE($B70,CJ$35,CJ$36,CJ$37,CJ$38,CJ$39,CJ$40,CJ$41,CJ$42,CJ$43,CJ$44,CJ$45,CJ$46,CJ$47,CJ$48,CJ$49,CJ$50,"#")='Часть 1'!AA24,1,0))</f>
        <v>#</v>
      </c>
      <c r="CK70" s="65" t="str">
        <f>IF(OR($B70=17,CK$2="нет"),"#",IF(AND('Часть 1'!AB24&lt;&gt;"#",CHOOSE($B70,CK$35,CK$36,CK$37,CK$38,CK$39,CK$40,CK$41,CK$42,CK$43,CK$44,CK$45,CK$46,CK$47,CK$48,CK$49,CK$50,"#")='Часть 1'!AB24),1,0)*IF(CK$33=2,CM70,1))</f>
        <v>#</v>
      </c>
      <c r="CM70" s="65" t="str">
        <f>IF(OR($B70=17,CM$2="нет"),"#",IF(CHOOSE($B70,CM$35,CM$36,CM$37,CM$38,CM$39,CM$40,CM$41,CM$42,CM$43,CM$44,CM$45,CM$46,CM$47,CM$48,CM$49,CM$50,"#")='Часть 1'!AD24,1,0))</f>
        <v>#</v>
      </c>
      <c r="CN70" s="65" t="str">
        <f>IF(OR($B70=17,CN$2="нет"),"#",IF(AND('Часть 1'!AE24&lt;&gt;"#",CHOOSE($B70,CN$35,CN$36,CN$37,CN$38,CN$39,CN$40,CN$41,CN$42,CN$43,CN$44,CN$45,CN$46,CN$47,CN$48,CN$49,CN$50,"#")='Часть 1'!AE24),1,0)*IF(CN$33=2,CP70,1))</f>
        <v>#</v>
      </c>
      <c r="CP70" s="65" t="str">
        <f>IF(OR($B70=17,CP$2="нет"),"#",IF(CHOOSE($B70,CP$35,CP$36,CP$37,CP$38,CP$39,CP$40,CP$41,CP$42,CP$43,CP$44,CP$45,CP$46,CP$47,CP$48,CP$49,CP$50,"#")='Часть 1'!AG24,1,0))</f>
        <v>#</v>
      </c>
      <c r="CQ70" s="65" t="str">
        <f>IF(OR($B70=17,CQ$2="нет"),"#",IF(AND('Часть 1'!AH24&lt;&gt;"#",CHOOSE($B70,CQ$35,CQ$36,CQ$37,CQ$38,CQ$39,CQ$40,CQ$41,CQ$42,CQ$43,CQ$44,CQ$45,CQ$46,CQ$47,CQ$48,CQ$49,CQ$50,"#")='Часть 1'!AH24),1,0)*IF(CQ$33=2,CS70,1))</f>
        <v>#</v>
      </c>
      <c r="CS70" s="65" t="str">
        <f>IF(OR($B70=17,CS$2="нет"),"#",IF(CHOOSE($B70,CS$35,CS$36,CS$37,CS$38,CS$39,CS$40,CS$41,CS$42,CS$43,CS$44,CS$45,CS$46,CS$47,CS$48,CS$49,CS$50,"#")='Часть 1'!AJ24,1,0))</f>
        <v>#</v>
      </c>
      <c r="CT70" s="65" t="str">
        <f>IF(OR($B70=17,CT$2="нет"),"#",IF(AND('Часть 1'!AK24&lt;&gt;"#",CHOOSE($B70,CT$35,CT$36,CT$37,CT$38,CT$39,CT$40,CT$41,CT$42,CT$43,CT$44,CT$45,CT$46,CT$47,CT$48,CT$49,CT$50,"#")='Часть 1'!AK24),1,0)*IF(CT$33=2,CV70,1))</f>
        <v>#</v>
      </c>
      <c r="CV70" s="65" t="str">
        <f>IF(OR($B70=17,CV$2="нет"),"#",IF(CHOOSE($B70,CV$35,CV$36,CV$37,CV$38,CV$39,CV$40,CV$41,CV$42,CV$43,CV$44,CV$45,CV$46,CV$47,CV$48,CV$49,CV$50,"#")='Часть 1'!AM24,1,0))</f>
        <v>#</v>
      </c>
      <c r="CW70" s="65" t="str">
        <f>IF(OR($B70=17,CW$2="нет"),"#",IF(AND('Часть 1'!AN24&lt;&gt;"#",CHOOSE($B70,CW$35,CW$36,CW$37,CW$38,CW$39,CW$40,CW$41,CW$42,CW$43,CW$44,CW$45,CW$46,CW$47,CW$48,CW$49,CW$50,"#")='Часть 1'!AN24),1,0)*IF(CW$33=2,CY70,1))</f>
        <v>#</v>
      </c>
      <c r="CY70" s="65" t="str">
        <f>IF(OR($B70=17,CY$2="нет"),"#",IF(CHOOSE($B70,CY$35,CY$36,CY$37,CY$38,CY$39,CY$40,CY$41,CY$42,CY$43,CY$44,CY$45,CY$46,CY$47,CY$48,CY$49,CY$50,"#")='Часть 1'!AP24,1,0))</f>
        <v>#</v>
      </c>
      <c r="CZ70" s="65" t="str">
        <f>IF(OR($B70=17,CZ$2="нет"),"#",IF(AND('Часть 1'!AQ24&lt;&gt;"#",CHOOSE($B70,CZ$35,CZ$36,CZ$37,CZ$38,CZ$39,CZ$40,CZ$41,CZ$42,CZ$43,CZ$44,CZ$45,CZ$46,CZ$47,CZ$48,CZ$49,CZ$50,"#")='Часть 1'!AQ24),1,0)*IF(CZ$33=2,DB70,1))</f>
        <v>#</v>
      </c>
      <c r="DB70" s="65" t="str">
        <f>IF(OR($B70=17,DB$2="нет"),"#",IF(CHOOSE($B70,DB$35,DB$36,DB$37,DB$38,DB$39,DB$40,DB$41,DB$42,DB$43,DB$44,DB$45,DB$46,DB$47,DB$48,DB$49,DB$50,"#")='Часть 1'!AS24,1,0))</f>
        <v>#</v>
      </c>
      <c r="DC70" s="65" t="str">
        <f>IF(OR($B70=17,DC$2="нет"),"#",IF(AND('Часть 1'!AT24&lt;&gt;"#",CHOOSE($B70,DC$35,DC$36,DC$37,DC$38,DC$39,DC$40,DC$41,DC$42,DC$43,DC$44,DC$45,DC$46,DC$47,DC$48,DC$49,DC$50,"#")='Часть 1'!AT24),1,0)*IF(DC$33=2,DE70,1))</f>
        <v>#</v>
      </c>
      <c r="DE70" s="65" t="str">
        <f>IF(OR($B70=17,DE$2="нет"),"#",IF(CHOOSE($B70,DE$35,DE$36,DE$37,DE$38,DE$39,DE$40,DE$41,DE$42,DE$43,DE$44,DE$45,DE$46,DE$47,DE$48,DE$49,DE$50,"#")='Часть 1'!AV24,1,0))</f>
        <v>#</v>
      </c>
      <c r="DF70" s="65" t="str">
        <f>IF(OR($B70=17,DF$2="нет"),"#",IF(AND('Часть 1'!AW24&lt;&gt;"#",CHOOSE($B70,DF$35,DF$36,DF$37,DF$38,DF$39,DF$40,DF$41,DF$42,DF$43,DF$44,DF$45,DF$46,DF$47,DF$48,DF$49,DF$50,"#")='Часть 1'!AW24),1,0)*IF(DF$33=2,DH70,1))</f>
        <v>#</v>
      </c>
      <c r="DH70" s="65" t="str">
        <f>IF(OR($B70=17,DH$2="нет"),"#",IF(CHOOSE($B70,DH$35,DH$36,DH$37,DH$38,DH$39,DH$40,DH$41,DH$42,DH$43,DH$44,DH$45,DH$46,DH$47,DH$48,DH$49,DH$50,"#")='Часть 1'!AY24,1,0))</f>
        <v>#</v>
      </c>
      <c r="DI70" s="65" t="str">
        <f>IF(OR($B70=17,DI$2="нет"),"#",IF(AND('Часть 1'!AZ24&lt;&gt;"#",CHOOSE($B70,DI$35,DI$36,DI$37,DI$38,DI$39,DI$40,DI$41,DI$42,DI$43,DI$44,DI$45,DI$46,DI$47,DI$48,DI$49,DI$50,"#")='Часть 1'!AZ24),1,0)*IF(DI$33=2,DK70,1))</f>
        <v>#</v>
      </c>
      <c r="DK70" s="65" t="str">
        <f>IF(OR($B70=17,DK$2="нет"),"#",IF(CHOOSE($B70,DK$35,DK$36,DK$37,DK$38,DK$39,DK$40,DK$41,DK$42,DK$43,DK$44,DK$45,DK$46,DK$47,DK$48,DK$49,DK$50,"#")='Часть 1'!BB24,1,0))</f>
        <v>#</v>
      </c>
      <c r="DL70" s="65" t="str">
        <f>IF(OR($B70=17,DL$2="нет"),"#",IF(AND('Часть 1'!BC24&lt;&gt;"#",CHOOSE($B70,DL$35,DL$36,DL$37,DL$38,DL$39,DL$40,DL$41,DL$42,DL$43,DL$44,DL$45,DL$46,DL$47,DL$48,DL$49,DL$50,"#")='Часть 1'!BC24),1,0)*IF(DL$33=2,DN70,1))</f>
        <v>#</v>
      </c>
      <c r="DN70" s="65" t="str">
        <f>IF(OR($B70=17,DN$2="нет"),"#",IF(CHOOSE($B70,DN$35,DN$36,DN$37,DN$38,DN$39,DN$40,DN$41,DN$42,DN$43,DN$44,DN$45,DN$46,DN$47,DN$48,DN$49,DN$50,"#")='Часть 1'!BE24,1,0))</f>
        <v>#</v>
      </c>
      <c r="DO70" s="65" t="str">
        <f>IF(OR($B70=17,DO$2="нет"),"#",IF(AND('Часть 1'!BF24&lt;&gt;"#",CHOOSE($B70,DO$35,DO$36,DO$37,DO$38,DO$39,DO$40,DO$41,DO$42,DO$43,DO$44,DO$45,DO$46,DO$47,DO$48,DO$49,DO$50,"#")='Часть 1'!BF24),1,0)*IF(DO$33=2,DQ70,1))</f>
        <v>#</v>
      </c>
      <c r="DQ70" s="65" t="str">
        <f>IF(OR($B70=17,DQ$2="нет"),"#",IF(CHOOSE($B70,DQ$35,DQ$36,DQ$37,DQ$38,DQ$39,DQ$40,DQ$41,DQ$42,DQ$43,DQ$44,DQ$45,DQ$46,DQ$47,DQ$48,DQ$49,DQ$50,"#")='Часть 1'!BH24,1,0))</f>
        <v>#</v>
      </c>
      <c r="DR70" s="65" t="str">
        <f>IF(OR($B70=17,DR$2="нет"),"#",IF(AND('Часть 1'!BI24&lt;&gt;"#",CHOOSE($B70,DR$35,DR$36,DR$37,DR$38,DR$39,DR$40,DR$41,DR$42,DR$43,DR$44,DR$45,DR$46,DR$47,DR$48,DR$49,DR$50,"#")='Часть 1'!BI24),1,0)*IF(DR$33=2,DT70,1))</f>
        <v>#</v>
      </c>
      <c r="DT70" s="65" t="str">
        <f>IF(OR($B70=17,DT$2="нет"),"#",IF(CHOOSE($B70,DT$35,DT$36,DT$37,DT$38,DT$39,DT$40,DT$41,DT$42,DT$43,DT$44,DT$45,DT$46,DT$47,DT$48,DT$49,DT$50,"#")='Часть 1'!BK24,1,0))</f>
        <v>#</v>
      </c>
    </row>
    <row r="71" spans="1:124" x14ac:dyDescent="0.2">
      <c r="A71" s="63">
        <v>19</v>
      </c>
      <c r="B71" s="63">
        <f>IF(AND(Список!H24&gt;0,Список!K24=1),CHOOSE(Список!M24,1,2,3,4,5,6,7,8,9,10,11,12,13,14,15,16),17)</f>
        <v>17</v>
      </c>
      <c r="C71" s="65" t="str">
        <f>IF(OR($B71=17,C$2="нет"),"#",IF(BM71=1,1,IF(CHOOSE($B71,C$35,C$36,C$37,C$38,C$39,C$40,C$41,C$42,C$43,C$44,C$45,C$46,C$47,C$48,C$49,C$50,"#")='Часть 1'!D25,1,0)*IF(C$33=2,E71,1)))</f>
        <v>#</v>
      </c>
      <c r="E71" s="65" t="str">
        <f>IF(OR($B71=17,E$2="нет"),"#",IF(CHOOSE($B71,E$35,E$36,E$37,E$38,E$39,E$40,E$41,E$42,E$43,E$44,E$45,E$46,E$47,E$48,E$49,E$50,"#")='Часть 1'!F25,1,0))</f>
        <v>#</v>
      </c>
      <c r="F71" s="65" t="str">
        <f>IF(OR($B71=17,F$2="нет"),"#",IF(BP71=1,1,IF(CHOOSE($B71,F$35,F$36,F$37,F$38,F$39,F$40,F$41,F$42,F$43,F$44,F$45,F$46,F$47,F$48,F$49,F$50,"#")='Часть 1'!G25,1,0)*IF(F$33=2,H71,1)))</f>
        <v>#</v>
      </c>
      <c r="H71" s="65" t="str">
        <f>IF(OR($B71=17,H$2="нет"),"#",IF(CHOOSE($B71,H$35,H$36,H$37,H$38,H$39,H$40,H$41,H$42,H$43,H$44,H$45,H$46,H$47,H$48,H$49,H$50,"#")='Часть 1'!I25,1,0))</f>
        <v>#</v>
      </c>
      <c r="I71" s="65" t="str">
        <f>IF(OR($B71=17,I$2="нет"),"#",IF(BS71=1,1,IF(CHOOSE($B71,I$35,I$36,I$37,I$38,I$39,I$40,I$41,I$42,I$43,I$44,I$45,I$46,I$47,I$48,I$49,I$50,"#")='Часть 1'!J25,1,0)*IF(I$33=2,K71,1)))</f>
        <v>#</v>
      </c>
      <c r="K71" s="65" t="str">
        <f>IF(OR($B71=17,K$2="нет"),"#",IF(CHOOSE($B71,K$35,K$36,K$37,K$38,K$39,K$40,K$41,K$42,K$43,K$44,K$45,K$46,K$47,K$48,K$49,K$50,"#")='Часть 1'!L25,1,0))</f>
        <v>#</v>
      </c>
      <c r="L71" s="65" t="str">
        <f>IF(OR($B71=17,L$2="нет"),"#",IF(BV71=1,1,IF(CHOOSE($B71,L$35,L$36,L$37,L$38,L$39,L$40,L$41,L$42,L$43,L$44,L$45,L$46,L$47,L$48,L$49,L$50,"#")='Часть 1'!M25,1,0)*IF(L$33=2,N71,1)))</f>
        <v>#</v>
      </c>
      <c r="N71" s="65" t="str">
        <f>IF(OR($B71=17,N$2="нет"),"#",IF(CHOOSE($B71,N$35,N$36,N$37,N$38,N$39,N$40,N$41,N$42,N$43,N$44,N$45,N$46,N$47,N$48,N$49,N$50,"#")='Часть 1'!O25,1,0))</f>
        <v>#</v>
      </c>
      <c r="O71" s="65" t="str">
        <f>IF(OR($B71=17,O$2="нет"),"#",IF(BY71=1,1,IF(CHOOSE($B71,O$35,O$36,O$37,O$38,O$39,O$40,O$41,O$42,O$43,O$44,O$45,O$46,O$47,O$48,O$49,O$50,"#")='Часть 1'!P25,1,0)*IF(O$33=2,Q71,1)))</f>
        <v>#</v>
      </c>
      <c r="Q71" s="65" t="str">
        <f>IF(OR($B71=17,Q$2="нет"),"#",IF(CHOOSE($B71,Q$35,Q$36,Q$37,Q$38,Q$39,Q$40,Q$41,Q$42,Q$43,Q$44,Q$45,Q$46,Q$47,Q$48,Q$49,Q$50,"#")='Часть 1'!R25,1,0))</f>
        <v>#</v>
      </c>
      <c r="R71" s="65" t="str">
        <f>IF(OR($B71=17,R$2="нет"),"#",IF(CB71=1,1,IF(CHOOSE($B71,R$35,R$36,R$37,R$38,R$39,R$40,R$41,R$42,R$43,R$44,R$45,R$46,R$47,R$48,R$49,R$50,"#")='Часть 1'!S25,1,0)*IF(R$33=2,T71,1)))</f>
        <v>#</v>
      </c>
      <c r="T71" s="65" t="str">
        <f>IF(OR($B71=17,T$2="нет"),"#",IF(CHOOSE($B71,T$35,T$36,T$37,T$38,T$39,T$40,T$41,T$42,T$43,T$44,T$45,T$46,T$47,T$48,T$49,T$50,"#")='Часть 1'!U25,1,0))</f>
        <v>#</v>
      </c>
      <c r="U71" s="65" t="str">
        <f>IF(OR($B71=17,U$2="нет"),"#",IF(CE71=1,1,IF(CHOOSE($B71,U$35,U$36,U$37,U$38,U$39,U$40,U$41,U$42,U$43,U$44,U$45,U$46,U$47,U$48,U$49,U$50,"#")='Часть 1'!V25,1,0)*IF(U$33=2,W71,1)))</f>
        <v>#</v>
      </c>
      <c r="W71" s="65" t="str">
        <f>IF(OR($B71=17,W$2="нет"),"#",IF(CHOOSE($B71,W$35,W$36,W$37,W$38,W$39,W$40,W$41,W$42,W$43,W$44,W$45,W$46,W$47,W$48,W$49,W$50,"#")='Часть 1'!X25,1,0))</f>
        <v>#</v>
      </c>
      <c r="X71" s="65" t="str">
        <f>IF(OR($B71=17,X$2="нет"),"#",IF(CH71=1,1,IF(CHOOSE($B71,X$35,X$36,X$37,X$38,X$39,X$40,X$41,X$42,X$43,X$44,X$45,X$46,X$47,X$48,X$49,X$50,"#")='Часть 1'!Y25,1,0)*IF(X$33=2,Z71,1)))</f>
        <v>#</v>
      </c>
      <c r="Z71" s="65" t="str">
        <f>IF(OR($B71=17,Z$2="нет"),"#",IF(CHOOSE($B71,Z$35,Z$36,Z$37,Z$38,Z$39,Z$40,Z$41,Z$42,Z$43,Z$44,Z$45,Z$46,Z$47,Z$48,Z$49,Z$50,"#")='Часть 1'!AA25,1,0))</f>
        <v>#</v>
      </c>
      <c r="AA71" s="65" t="str">
        <f>IF(OR($B71=17,AA$2="нет"),"#",IF(CK71=1,1,IF(CHOOSE($B71,AA$35,AA$36,AA$37,AA$38,AA$39,AA$40,AA$41,AA$42,AA$43,AA$44,AA$45,AA$46,AA$47,AA$48,AA$49,AA$50,"#")='Часть 1'!AB25,1,0)*IF(AA$33=2,AC71,1)))</f>
        <v>#</v>
      </c>
      <c r="AC71" s="65" t="str">
        <f>IF(OR($B71=17,AC$2="нет"),"#",IF(CHOOSE($B71,AC$35,AC$36,AC$37,AC$38,AC$39,AC$40,AC$41,AC$42,AC$43,AC$44,AC$45,AC$46,AC$47,AC$48,AC$49,AC$50,"#")='Часть 1'!AD25,1,0))</f>
        <v>#</v>
      </c>
      <c r="AD71" s="65" t="str">
        <f>IF(OR($B71=17,AD$2="нет"),"#",IF(CN71=1,1,IF(CHOOSE($B71,AD$35,AD$36,AD$37,AD$38,AD$39,AD$40,AD$41,AD$42,AD$43,AD$44,AD$45,AD$46,AD$47,AD$48,AD$49,AD$50,"#")='Часть 1'!AE25,1,0)*IF(AD$33=2,AF71,1)))</f>
        <v>#</v>
      </c>
      <c r="AF71" s="65" t="str">
        <f>IF(OR($B71=17,AF$2="нет"),"#",IF(CHOOSE($B71,AF$35,AF$36,AF$37,AF$38,AF$39,AF$40,AF$41,AF$42,AF$43,AF$44,AF$45,AF$46,AF$47,AF$48,AF$49,AF$50,"#")='Часть 1'!AG25,1,0))</f>
        <v>#</v>
      </c>
      <c r="AG71" s="65" t="str">
        <f>IF(OR($B71=17,AG$2="нет"),"#",IF(CQ71=1,1,IF(CHOOSE($B71,AG$35,AG$36,AG$37,AG$38,AG$39,AG$40,AG$41,AG$42,AG$43,AG$44,AG$45,AG$46,AG$47,AG$48,AG$49,AG$50,"#")='Часть 1'!AH25,1,0)*IF(AG$33=2,AI71,1)))</f>
        <v>#</v>
      </c>
      <c r="AI71" s="65" t="str">
        <f>IF(OR($B71=17,AI$2="нет"),"#",IF(CHOOSE($B71,AI$35,AI$36,AI$37,AI$38,AI$39,AI$40,AI$41,AI$42,AI$43,AI$44,AI$45,AI$46,AI$47,AI$48,AI$49,AI$50,"#")='Часть 1'!AJ25,1,0))</f>
        <v>#</v>
      </c>
      <c r="AJ71" s="65" t="str">
        <f>IF(OR($B71=17,AJ$2="нет"),"#",IF(CT71=1,1,IF(CHOOSE($B71,AJ$35,AJ$36,AJ$37,AJ$38,AJ$39,AJ$40,AJ$41,AJ$42,AJ$43,AJ$44,AJ$45,AJ$46,AJ$47,AJ$48,AJ$49,AJ$50,"#")='Часть 1'!AK25,1,0)*IF(AJ$33=2,AL71,1)))</f>
        <v>#</v>
      </c>
      <c r="AL71" s="65" t="str">
        <f>IF(OR($B71=17,AL$2="нет"),"#",IF(CHOOSE($B71,AL$35,AL$36,AL$37,AL$38,AL$39,AL$40,AL$41,AL$42,AL$43,AL$44,AL$45,AL$46,AL$47,AL$48,AL$49,AL$50,"#")='Часть 1'!AM25,1,0))</f>
        <v>#</v>
      </c>
      <c r="AM71" s="65" t="str">
        <f>IF(OR($B71=17,AM$2="нет"),"#",IF(CW71=1,1,IF(CHOOSE($B71,AM$35,AM$36,AM$37,AM$38,AM$39,AM$40,AM$41,AM$42,AM$43,AM$44,AM$45,AM$46,AM$47,AM$48,AM$49,AM$50,"#")='Часть 1'!AN25,1,0)*IF(AM$33=2,AO71,1)))</f>
        <v>#</v>
      </c>
      <c r="AO71" s="65" t="str">
        <f>IF(OR($B71=17,AO$2="нет"),"#",IF(CHOOSE($B71,AO$35,AO$36,AO$37,AO$38,AO$39,AO$40,AO$41,AO$42,AO$43,AO$44,AO$45,AO$46,AO$47,AO$48,AO$49,AO$50,"#")='Часть 1'!AP25,1,0))</f>
        <v>#</v>
      </c>
      <c r="AP71" s="65" t="str">
        <f>IF(OR($B71=17,AP$2="нет"),"#",IF(CZ71=1,1,IF(CHOOSE($B71,AP$35,AP$36,AP$37,AP$38,AP$39,AP$40,AP$41,AP$42,AP$43,AP$44,AP$45,AP$46,AP$47,AP$48,AP$49,AP$50,"#")='Часть 1'!AQ25,1,0)*IF(AP$33=2,AR71,1)))</f>
        <v>#</v>
      </c>
      <c r="AR71" s="65" t="str">
        <f>IF(OR($B71=17,AR$2="нет"),"#",IF(CHOOSE($B71,AR$35,AR$36,AR$37,AR$38,AR$39,AR$40,AR$41,AR$42,AR$43,AR$44,AR$45,AR$46,AR$47,AR$48,AR$49,AR$50,"#")='Часть 1'!AS25,1,0))</f>
        <v>#</v>
      </c>
      <c r="AS71" s="65" t="str">
        <f>IF(OR($B71=17,AS$2="нет"),"#",IF(DC71=1,1,IF(CHOOSE($B71,AS$35,AS$36,AS$37,AS$38,AS$39,AS$40,AS$41,AS$42,AS$43,AS$44,AS$45,AS$46,AS$47,AS$48,AS$49,AS$50,"#")='Часть 1'!AT25,1,0)*IF(AS$33=2,AU71,1)))</f>
        <v>#</v>
      </c>
      <c r="AU71" s="65" t="str">
        <f>IF(OR($B71=17,AU$2="нет"),"#",IF(CHOOSE($B71,AU$35,AU$36,AU$37,AU$38,AU$39,AU$40,AU$41,AU$42,AU$43,AU$44,AU$45,AU$46,AU$47,AU$48,AU$49,AU$50,"#")='Часть 1'!AV25,1,0))</f>
        <v>#</v>
      </c>
      <c r="AV71" s="65" t="str">
        <f>IF(OR($B71=17,AV$2="нет"),"#",IF(DF71=1,1,IF(CHOOSE($B71,AV$35,AV$36,AV$37,AV$38,AV$39,AV$40,AV$41,AV$42,AV$43,AV$44,AV$45,AV$46,AV$47,AV$48,AV$49,AV$50,"#")='Часть 1'!AW25,1,0)*IF(AV$33=2,AX71,1)))</f>
        <v>#</v>
      </c>
      <c r="AX71" s="65" t="str">
        <f>IF(OR($B71=17,AX$2="нет"),"#",IF(CHOOSE($B71,AX$35,AX$36,AX$37,AX$38,AX$39,AX$40,AX$41,AX$42,AX$43,AX$44,AX$45,AX$46,AX$47,AX$48,AX$49,AX$50,"#")='Часть 1'!AY25,1,0))</f>
        <v>#</v>
      </c>
      <c r="AY71" s="65" t="str">
        <f>IF(OR($B71=17,AY$2="нет"),"#",IF(DI71=1,1,IF(CHOOSE($B71,AY$35,AY$36,AY$37,AY$38,AY$39,AY$40,AY$41,AY$42,AY$43,AY$44,AY$45,AY$46,AY$47,AY$48,AY$49,AY$50,"#")='Часть 1'!AZ25,1,0)*IF(AY$33=2,BA71,1)))</f>
        <v>#</v>
      </c>
      <c r="BA71" s="65" t="str">
        <f>IF(OR($B71=17,BA$2="нет"),"#",IF(CHOOSE($B71,BA$35,BA$36,BA$37,BA$38,BA$39,BA$40,BA$41,BA$42,BA$43,BA$44,BA$45,BA$46,BA$47,BA$48,BA$49,BA$50,"#")='Часть 1'!BB25,1,0))</f>
        <v>#</v>
      </c>
      <c r="BB71" s="65" t="str">
        <f>IF(OR($B71=17,BB$2="нет"),"#",IF(DL71=1,1,IF(CHOOSE($B71,BB$35,BB$36,BB$37,BB$38,BB$39,BB$40,BB$41,BB$42,BB$43,BB$44,BB$45,BB$46,BB$47,BB$48,BB$49,BB$50,"#")='Часть 1'!BC25,1,0)*IF(BB$33=2,BD71,1)))</f>
        <v>#</v>
      </c>
      <c r="BD71" s="65" t="str">
        <f>IF(OR($B71=17,BD$2="нет"),"#",IF(CHOOSE($B71,BD$35,BD$36,BD$37,BD$38,BD$39,BD$40,BD$41,BD$42,BD$43,BD$44,BD$45,BD$46,BD$47,BD$48,BD$49,BD$50,"#")='Часть 1'!BE25,1,0))</f>
        <v>#</v>
      </c>
      <c r="BE71" s="65" t="str">
        <f>IF(OR($B71=17,BE$2="нет"),"#",IF(DO71=1,1,IF(CHOOSE($B71,BE$35,BE$36,BE$37,BE$38,BE$39,BE$40,BE$41,BE$42,BE$43,BE$44,BE$45,BE$46,BE$47,BE$48,BE$49,BE$50,"#")='Часть 1'!BF25,1,0)*IF(BE$33=2,BG71,1)))</f>
        <v>#</v>
      </c>
      <c r="BG71" s="65" t="str">
        <f>IF(OR($B71=17,BG$2="нет"),"#",IF(CHOOSE($B71,BG$35,BG$36,BG$37,BG$38,BG$39,BG$40,BG$41,BG$42,BG$43,BG$44,BG$45,BG$46,BG$47,BG$48,BG$49,BG$50,"#")='Часть 1'!BH25,1,0))</f>
        <v>#</v>
      </c>
      <c r="BH71" s="65" t="str">
        <f>IF(OR($B71=17,BH$2="нет"),"#",IF(DR71=1,1,IF(CHOOSE($B71,BH$35,BH$36,BH$37,BH$38,BH$39,BH$40,BH$41,BH$42,BH$43,BH$44,BH$45,BH$46,BH$47,BH$48,BH$49,BH$50,"#")='Часть 1'!BI25,1,0)*IF(BH$33=2,BJ71,1)))</f>
        <v>#</v>
      </c>
      <c r="BJ71" s="65" t="str">
        <f>IF(OR($B71=17,BJ$2="нет"),"#",IF(CHOOSE($B71,BJ$35,BJ$36,BJ$37,BJ$38,BJ$39,BJ$40,BJ$41,BJ$42,BJ$43,BJ$44,BJ$45,BJ$46,BJ$47,BJ$48,BJ$49,BJ$50,"#")='Часть 1'!BK25,1,0))</f>
        <v>#</v>
      </c>
      <c r="BM71" s="65" t="str">
        <f>IF(OR($B71=17,BM$2="нет"),"#",IF(AND('Часть 1'!D25&lt;&gt;"#",CHOOSE($B71,BM$35,BM$36,BM$37,BM$38,BM$39,BM$40,BM$41,BM$42,BM$43,BM$44,BM$45,BM$46,BM$47,BM$48,BM$49,BM$50,"#")='Часть 1'!D25),1,0)*IF(BM$33=2,BO71,1))</f>
        <v>#</v>
      </c>
      <c r="BO71" s="65" t="str">
        <f>IF(OR($B71=17,BO$2="нет"),"#",IF(CHOOSE($B71,BO$35,BO$36,BO$37,BO$38,BO$39,BO$40,BO$41,BO$42,BO$43,BO$44,BO$45,BO$46,BO$47,BO$48,BO$49,BO$50,"#")='Часть 1'!F25,1,0))</f>
        <v>#</v>
      </c>
      <c r="BP71" s="65" t="str">
        <f>IF(OR($B71=17,BP$2="нет"),"#",IF(AND('Часть 1'!G25&lt;&gt;"#",CHOOSE($B71,BP$35,BP$36,BP$37,BP$38,BP$39,BP$40,BP$41,BP$42,BP$43,BP$44,BP$45,BP$46,BP$47,BP$48,BP$49,BP$50,"#")='Часть 1'!G25),1,0)*IF(BP$33=2,BR71,1))</f>
        <v>#</v>
      </c>
      <c r="BR71" s="65" t="str">
        <f>IF(OR($B71=17,BR$2="нет"),"#",IF(CHOOSE($B71,BR$35,BR$36,BR$37,BR$38,BR$39,BR$40,BR$41,BR$42,BR$43,BR$44,BR$45,BR$46,BR$47,BR$48,BR$49,BR$50,"#")='Часть 1'!I25,1,0))</f>
        <v>#</v>
      </c>
      <c r="BS71" s="65" t="str">
        <f>IF(OR($B71=17,BS$2="нет"),"#",IF(AND('Часть 1'!J25&lt;&gt;"#",CHOOSE($B71,BS$35,BS$36,BS$37,BS$38,BS$39,BS$40,BS$41,BS$42,BS$43,BS$44,BS$45,BS$46,BS$47,BS$48,BS$49,BS$50,"#")='Часть 1'!J25),1,0)*IF(BS$33=2,BU71,1))</f>
        <v>#</v>
      </c>
      <c r="BU71" s="65" t="str">
        <f>IF(OR($B71=17,BU$2="нет"),"#",IF(CHOOSE($B71,BU$35,BU$36,BU$37,BU$38,BU$39,BU$40,BU$41,BU$42,BU$43,BU$44,BU$45,BU$46,BU$47,BU$48,BU$49,BU$50,"#")='Часть 1'!L25,1,0))</f>
        <v>#</v>
      </c>
      <c r="BV71" s="65" t="str">
        <f>IF(OR($B71=17,BV$2="нет"),"#",IF(AND('Часть 1'!M25&lt;&gt;"#",CHOOSE($B71,BV$35,BV$36,BV$37,BV$38,BV$39,BV$40,BV$41,BV$42,BV$43,BV$44,BV$45,BV$46,BV$47,BV$48,BV$49,BV$50,"#")='Часть 1'!M25),1,0)*IF(BV$33=2,BX71,1))</f>
        <v>#</v>
      </c>
      <c r="BX71" s="65" t="str">
        <f>IF(OR($B71=17,BX$2="нет"),"#",IF(CHOOSE($B71,BX$35,BX$36,BX$37,BX$38,BX$39,BX$40,BX$41,BX$42,BX$43,BX$44,BX$45,BX$46,BX$47,BX$48,BX$49,BX$50,"#")='Часть 1'!O25,1,0))</f>
        <v>#</v>
      </c>
      <c r="BY71" s="65" t="str">
        <f>IF(OR($B71=17,BY$2="нет"),"#",IF(AND('Часть 1'!P25&lt;&gt;"#",CHOOSE($B71,BY$35,BY$36,BY$37,BY$38,BY$39,BY$40,BY$41,BY$42,BY$43,BY$44,BY$45,BY$46,BY$47,BY$48,BY$49,BY$50,"#")='Часть 1'!P25),1,0)*IF(BY$33=2,CA71,1))</f>
        <v>#</v>
      </c>
      <c r="CA71" s="65" t="str">
        <f>IF(OR($B71=17,CA$2="нет"),"#",IF(CHOOSE($B71,CA$35,CA$36,CA$37,CA$38,CA$39,CA$40,CA$41,CA$42,CA$43,CA$44,CA$45,CA$46,CA$47,CA$48,CA$49,CA$50,"#")='Часть 1'!R25,1,0))</f>
        <v>#</v>
      </c>
      <c r="CB71" s="65" t="str">
        <f>IF(OR($B71=17,CB$2="нет"),"#",IF(AND('Часть 1'!S25&lt;&gt;"#",CHOOSE($B71,CB$35,CB$36,CB$37,CB$38,CB$39,CB$40,CB$41,CB$42,CB$43,CB$44,CB$45,CB$46,CB$47,CB$48,CB$49,CB$50,"#")='Часть 1'!S25),1,0)*IF(CB$33=2,CD71,1))</f>
        <v>#</v>
      </c>
      <c r="CD71" s="65" t="str">
        <f>IF(OR($B71=17,CD$2="нет"),"#",IF(CHOOSE($B71,CD$35,CD$36,CD$37,CD$38,CD$39,CD$40,CD$41,CD$42,CD$43,CD$44,CD$45,CD$46,CD$47,CD$48,CD$49,CD$50,"#")='Часть 1'!U25,1,0))</f>
        <v>#</v>
      </c>
      <c r="CE71" s="65" t="str">
        <f>IF(OR($B71=17,CE$2="нет"),"#",IF(AND('Часть 1'!V25&lt;&gt;"#",CHOOSE($B71,CE$35,CE$36,CE$37,CE$38,CE$39,CE$40,CE$41,CE$42,CE$43,CE$44,CE$45,CE$46,CE$47,CE$48,CE$49,CE$50,"#")='Часть 1'!V25),1,0)*IF(CE$33=2,CG71,1))</f>
        <v>#</v>
      </c>
      <c r="CG71" s="65" t="str">
        <f>IF(OR($B71=17,CG$2="нет"),"#",IF(CHOOSE($B71,CG$35,CG$36,CG$37,CG$38,CG$39,CG$40,CG$41,CG$42,CG$43,CG$44,CG$45,CG$46,CG$47,CG$48,CG$49,CG$50,"#")='Часть 1'!X25,1,0))</f>
        <v>#</v>
      </c>
      <c r="CH71" s="65" t="str">
        <f>IF(OR($B71=17,CH$2="нет"),"#",IF(AND('Часть 1'!Y25&lt;&gt;"#",CHOOSE($B71,CH$35,CH$36,CH$37,CH$38,CH$39,CH$40,CH$41,CH$42,CH$43,CH$44,CH$45,CH$46,CH$47,CH$48,CH$49,CH$50,"#")='Часть 1'!Y25),1,0)*IF(CH$33=2,CJ71,1))</f>
        <v>#</v>
      </c>
      <c r="CJ71" s="65" t="str">
        <f>IF(OR($B71=17,CJ$2="нет"),"#",IF(CHOOSE($B71,CJ$35,CJ$36,CJ$37,CJ$38,CJ$39,CJ$40,CJ$41,CJ$42,CJ$43,CJ$44,CJ$45,CJ$46,CJ$47,CJ$48,CJ$49,CJ$50,"#")='Часть 1'!AA25,1,0))</f>
        <v>#</v>
      </c>
      <c r="CK71" s="65" t="str">
        <f>IF(OR($B71=17,CK$2="нет"),"#",IF(AND('Часть 1'!AB25&lt;&gt;"#",CHOOSE($B71,CK$35,CK$36,CK$37,CK$38,CK$39,CK$40,CK$41,CK$42,CK$43,CK$44,CK$45,CK$46,CK$47,CK$48,CK$49,CK$50,"#")='Часть 1'!AB25),1,0)*IF(CK$33=2,CM71,1))</f>
        <v>#</v>
      </c>
      <c r="CM71" s="65" t="str">
        <f>IF(OR($B71=17,CM$2="нет"),"#",IF(CHOOSE($B71,CM$35,CM$36,CM$37,CM$38,CM$39,CM$40,CM$41,CM$42,CM$43,CM$44,CM$45,CM$46,CM$47,CM$48,CM$49,CM$50,"#")='Часть 1'!AD25,1,0))</f>
        <v>#</v>
      </c>
      <c r="CN71" s="65" t="str">
        <f>IF(OR($B71=17,CN$2="нет"),"#",IF(AND('Часть 1'!AE25&lt;&gt;"#",CHOOSE($B71,CN$35,CN$36,CN$37,CN$38,CN$39,CN$40,CN$41,CN$42,CN$43,CN$44,CN$45,CN$46,CN$47,CN$48,CN$49,CN$50,"#")='Часть 1'!AE25),1,0)*IF(CN$33=2,CP71,1))</f>
        <v>#</v>
      </c>
      <c r="CP71" s="65" t="str">
        <f>IF(OR($B71=17,CP$2="нет"),"#",IF(CHOOSE($B71,CP$35,CP$36,CP$37,CP$38,CP$39,CP$40,CP$41,CP$42,CP$43,CP$44,CP$45,CP$46,CP$47,CP$48,CP$49,CP$50,"#")='Часть 1'!AG25,1,0))</f>
        <v>#</v>
      </c>
      <c r="CQ71" s="65" t="str">
        <f>IF(OR($B71=17,CQ$2="нет"),"#",IF(AND('Часть 1'!AH25&lt;&gt;"#",CHOOSE($B71,CQ$35,CQ$36,CQ$37,CQ$38,CQ$39,CQ$40,CQ$41,CQ$42,CQ$43,CQ$44,CQ$45,CQ$46,CQ$47,CQ$48,CQ$49,CQ$50,"#")='Часть 1'!AH25),1,0)*IF(CQ$33=2,CS71,1))</f>
        <v>#</v>
      </c>
      <c r="CS71" s="65" t="str">
        <f>IF(OR($B71=17,CS$2="нет"),"#",IF(CHOOSE($B71,CS$35,CS$36,CS$37,CS$38,CS$39,CS$40,CS$41,CS$42,CS$43,CS$44,CS$45,CS$46,CS$47,CS$48,CS$49,CS$50,"#")='Часть 1'!AJ25,1,0))</f>
        <v>#</v>
      </c>
      <c r="CT71" s="65" t="str">
        <f>IF(OR($B71=17,CT$2="нет"),"#",IF(AND('Часть 1'!AK25&lt;&gt;"#",CHOOSE($B71,CT$35,CT$36,CT$37,CT$38,CT$39,CT$40,CT$41,CT$42,CT$43,CT$44,CT$45,CT$46,CT$47,CT$48,CT$49,CT$50,"#")='Часть 1'!AK25),1,0)*IF(CT$33=2,CV71,1))</f>
        <v>#</v>
      </c>
      <c r="CV71" s="65" t="str">
        <f>IF(OR($B71=17,CV$2="нет"),"#",IF(CHOOSE($B71,CV$35,CV$36,CV$37,CV$38,CV$39,CV$40,CV$41,CV$42,CV$43,CV$44,CV$45,CV$46,CV$47,CV$48,CV$49,CV$50,"#")='Часть 1'!AM25,1,0))</f>
        <v>#</v>
      </c>
      <c r="CW71" s="65" t="str">
        <f>IF(OR($B71=17,CW$2="нет"),"#",IF(AND('Часть 1'!AN25&lt;&gt;"#",CHOOSE($B71,CW$35,CW$36,CW$37,CW$38,CW$39,CW$40,CW$41,CW$42,CW$43,CW$44,CW$45,CW$46,CW$47,CW$48,CW$49,CW$50,"#")='Часть 1'!AN25),1,0)*IF(CW$33=2,CY71,1))</f>
        <v>#</v>
      </c>
      <c r="CY71" s="65" t="str">
        <f>IF(OR($B71=17,CY$2="нет"),"#",IF(CHOOSE($B71,CY$35,CY$36,CY$37,CY$38,CY$39,CY$40,CY$41,CY$42,CY$43,CY$44,CY$45,CY$46,CY$47,CY$48,CY$49,CY$50,"#")='Часть 1'!AP25,1,0))</f>
        <v>#</v>
      </c>
      <c r="CZ71" s="65" t="str">
        <f>IF(OR($B71=17,CZ$2="нет"),"#",IF(AND('Часть 1'!AQ25&lt;&gt;"#",CHOOSE($B71,CZ$35,CZ$36,CZ$37,CZ$38,CZ$39,CZ$40,CZ$41,CZ$42,CZ$43,CZ$44,CZ$45,CZ$46,CZ$47,CZ$48,CZ$49,CZ$50,"#")='Часть 1'!AQ25),1,0)*IF(CZ$33=2,DB71,1))</f>
        <v>#</v>
      </c>
      <c r="DB71" s="65" t="str">
        <f>IF(OR($B71=17,DB$2="нет"),"#",IF(CHOOSE($B71,DB$35,DB$36,DB$37,DB$38,DB$39,DB$40,DB$41,DB$42,DB$43,DB$44,DB$45,DB$46,DB$47,DB$48,DB$49,DB$50,"#")='Часть 1'!AS25,1,0))</f>
        <v>#</v>
      </c>
      <c r="DC71" s="65" t="str">
        <f>IF(OR($B71=17,DC$2="нет"),"#",IF(AND('Часть 1'!AT25&lt;&gt;"#",CHOOSE($B71,DC$35,DC$36,DC$37,DC$38,DC$39,DC$40,DC$41,DC$42,DC$43,DC$44,DC$45,DC$46,DC$47,DC$48,DC$49,DC$50,"#")='Часть 1'!AT25),1,0)*IF(DC$33=2,DE71,1))</f>
        <v>#</v>
      </c>
      <c r="DE71" s="65" t="str">
        <f>IF(OR($B71=17,DE$2="нет"),"#",IF(CHOOSE($B71,DE$35,DE$36,DE$37,DE$38,DE$39,DE$40,DE$41,DE$42,DE$43,DE$44,DE$45,DE$46,DE$47,DE$48,DE$49,DE$50,"#")='Часть 1'!AV25,1,0))</f>
        <v>#</v>
      </c>
      <c r="DF71" s="65" t="str">
        <f>IF(OR($B71=17,DF$2="нет"),"#",IF(AND('Часть 1'!AW25&lt;&gt;"#",CHOOSE($B71,DF$35,DF$36,DF$37,DF$38,DF$39,DF$40,DF$41,DF$42,DF$43,DF$44,DF$45,DF$46,DF$47,DF$48,DF$49,DF$50,"#")='Часть 1'!AW25),1,0)*IF(DF$33=2,DH71,1))</f>
        <v>#</v>
      </c>
      <c r="DH71" s="65" t="str">
        <f>IF(OR($B71=17,DH$2="нет"),"#",IF(CHOOSE($B71,DH$35,DH$36,DH$37,DH$38,DH$39,DH$40,DH$41,DH$42,DH$43,DH$44,DH$45,DH$46,DH$47,DH$48,DH$49,DH$50,"#")='Часть 1'!AY25,1,0))</f>
        <v>#</v>
      </c>
      <c r="DI71" s="65" t="str">
        <f>IF(OR($B71=17,DI$2="нет"),"#",IF(AND('Часть 1'!AZ25&lt;&gt;"#",CHOOSE($B71,DI$35,DI$36,DI$37,DI$38,DI$39,DI$40,DI$41,DI$42,DI$43,DI$44,DI$45,DI$46,DI$47,DI$48,DI$49,DI$50,"#")='Часть 1'!AZ25),1,0)*IF(DI$33=2,DK71,1))</f>
        <v>#</v>
      </c>
      <c r="DK71" s="65" t="str">
        <f>IF(OR($B71=17,DK$2="нет"),"#",IF(CHOOSE($B71,DK$35,DK$36,DK$37,DK$38,DK$39,DK$40,DK$41,DK$42,DK$43,DK$44,DK$45,DK$46,DK$47,DK$48,DK$49,DK$50,"#")='Часть 1'!BB25,1,0))</f>
        <v>#</v>
      </c>
      <c r="DL71" s="65" t="str">
        <f>IF(OR($B71=17,DL$2="нет"),"#",IF(AND('Часть 1'!BC25&lt;&gt;"#",CHOOSE($B71,DL$35,DL$36,DL$37,DL$38,DL$39,DL$40,DL$41,DL$42,DL$43,DL$44,DL$45,DL$46,DL$47,DL$48,DL$49,DL$50,"#")='Часть 1'!BC25),1,0)*IF(DL$33=2,DN71,1))</f>
        <v>#</v>
      </c>
      <c r="DN71" s="65" t="str">
        <f>IF(OR($B71=17,DN$2="нет"),"#",IF(CHOOSE($B71,DN$35,DN$36,DN$37,DN$38,DN$39,DN$40,DN$41,DN$42,DN$43,DN$44,DN$45,DN$46,DN$47,DN$48,DN$49,DN$50,"#")='Часть 1'!BE25,1,0))</f>
        <v>#</v>
      </c>
      <c r="DO71" s="65" t="str">
        <f>IF(OR($B71=17,DO$2="нет"),"#",IF(AND('Часть 1'!BF25&lt;&gt;"#",CHOOSE($B71,DO$35,DO$36,DO$37,DO$38,DO$39,DO$40,DO$41,DO$42,DO$43,DO$44,DO$45,DO$46,DO$47,DO$48,DO$49,DO$50,"#")='Часть 1'!BF25),1,0)*IF(DO$33=2,DQ71,1))</f>
        <v>#</v>
      </c>
      <c r="DQ71" s="65" t="str">
        <f>IF(OR($B71=17,DQ$2="нет"),"#",IF(CHOOSE($B71,DQ$35,DQ$36,DQ$37,DQ$38,DQ$39,DQ$40,DQ$41,DQ$42,DQ$43,DQ$44,DQ$45,DQ$46,DQ$47,DQ$48,DQ$49,DQ$50,"#")='Часть 1'!BH25,1,0))</f>
        <v>#</v>
      </c>
      <c r="DR71" s="65" t="str">
        <f>IF(OR($B71=17,DR$2="нет"),"#",IF(AND('Часть 1'!BI25&lt;&gt;"#",CHOOSE($B71,DR$35,DR$36,DR$37,DR$38,DR$39,DR$40,DR$41,DR$42,DR$43,DR$44,DR$45,DR$46,DR$47,DR$48,DR$49,DR$50,"#")='Часть 1'!BI25),1,0)*IF(DR$33=2,DT71,1))</f>
        <v>#</v>
      </c>
      <c r="DT71" s="65" t="str">
        <f>IF(OR($B71=17,DT$2="нет"),"#",IF(CHOOSE($B71,DT$35,DT$36,DT$37,DT$38,DT$39,DT$40,DT$41,DT$42,DT$43,DT$44,DT$45,DT$46,DT$47,DT$48,DT$49,DT$50,"#")='Часть 1'!BK25,1,0))</f>
        <v>#</v>
      </c>
    </row>
    <row r="72" spans="1:124" x14ac:dyDescent="0.2">
      <c r="A72" s="63">
        <v>20</v>
      </c>
      <c r="B72" s="63">
        <f>IF(AND(Список!H25&gt;0,Список!K25=1),CHOOSE(Список!M25,1,2,3,4,5,6,7,8,9,10,11,12,13,14,15,16),17)</f>
        <v>17</v>
      </c>
      <c r="C72" s="65" t="str">
        <f>IF(OR($B72=17,C$2="нет"),"#",IF(BM72=1,1,IF(CHOOSE($B72,C$35,C$36,C$37,C$38,C$39,C$40,C$41,C$42,C$43,C$44,C$45,C$46,C$47,C$48,C$49,C$50,"#")='Часть 1'!D26,1,0)*IF(C$33=2,E72,1)))</f>
        <v>#</v>
      </c>
      <c r="E72" s="65" t="str">
        <f>IF(OR($B72=17,E$2="нет"),"#",IF(CHOOSE($B72,E$35,E$36,E$37,E$38,E$39,E$40,E$41,E$42,E$43,E$44,E$45,E$46,E$47,E$48,E$49,E$50,"#")='Часть 1'!F26,1,0))</f>
        <v>#</v>
      </c>
      <c r="F72" s="65" t="str">
        <f>IF(OR($B72=17,F$2="нет"),"#",IF(BP72=1,1,IF(CHOOSE($B72,F$35,F$36,F$37,F$38,F$39,F$40,F$41,F$42,F$43,F$44,F$45,F$46,F$47,F$48,F$49,F$50,"#")='Часть 1'!G26,1,0)*IF(F$33=2,H72,1)))</f>
        <v>#</v>
      </c>
      <c r="H72" s="65" t="str">
        <f>IF(OR($B72=17,H$2="нет"),"#",IF(CHOOSE($B72,H$35,H$36,H$37,H$38,H$39,H$40,H$41,H$42,H$43,H$44,H$45,H$46,H$47,H$48,H$49,H$50,"#")='Часть 1'!I26,1,0))</f>
        <v>#</v>
      </c>
      <c r="I72" s="65" t="str">
        <f>IF(OR($B72=17,I$2="нет"),"#",IF(BS72=1,1,IF(CHOOSE($B72,I$35,I$36,I$37,I$38,I$39,I$40,I$41,I$42,I$43,I$44,I$45,I$46,I$47,I$48,I$49,I$50,"#")='Часть 1'!J26,1,0)*IF(I$33=2,K72,1)))</f>
        <v>#</v>
      </c>
      <c r="K72" s="65" t="str">
        <f>IF(OR($B72=17,K$2="нет"),"#",IF(CHOOSE($B72,K$35,K$36,K$37,K$38,K$39,K$40,K$41,K$42,K$43,K$44,K$45,K$46,K$47,K$48,K$49,K$50,"#")='Часть 1'!L26,1,0))</f>
        <v>#</v>
      </c>
      <c r="L72" s="65" t="str">
        <f>IF(OR($B72=17,L$2="нет"),"#",IF(BV72=1,1,IF(CHOOSE($B72,L$35,L$36,L$37,L$38,L$39,L$40,L$41,L$42,L$43,L$44,L$45,L$46,L$47,L$48,L$49,L$50,"#")='Часть 1'!M26,1,0)*IF(L$33=2,N72,1)))</f>
        <v>#</v>
      </c>
      <c r="N72" s="65" t="str">
        <f>IF(OR($B72=17,N$2="нет"),"#",IF(CHOOSE($B72,N$35,N$36,N$37,N$38,N$39,N$40,N$41,N$42,N$43,N$44,N$45,N$46,N$47,N$48,N$49,N$50,"#")='Часть 1'!O26,1,0))</f>
        <v>#</v>
      </c>
      <c r="O72" s="65" t="str">
        <f>IF(OR($B72=17,O$2="нет"),"#",IF(BY72=1,1,IF(CHOOSE($B72,O$35,O$36,O$37,O$38,O$39,O$40,O$41,O$42,O$43,O$44,O$45,O$46,O$47,O$48,O$49,O$50,"#")='Часть 1'!P26,1,0)*IF(O$33=2,Q72,1)))</f>
        <v>#</v>
      </c>
      <c r="Q72" s="65" t="str">
        <f>IF(OR($B72=17,Q$2="нет"),"#",IF(CHOOSE($B72,Q$35,Q$36,Q$37,Q$38,Q$39,Q$40,Q$41,Q$42,Q$43,Q$44,Q$45,Q$46,Q$47,Q$48,Q$49,Q$50,"#")='Часть 1'!R26,1,0))</f>
        <v>#</v>
      </c>
      <c r="R72" s="65" t="str">
        <f>IF(OR($B72=17,R$2="нет"),"#",IF(CB72=1,1,IF(CHOOSE($B72,R$35,R$36,R$37,R$38,R$39,R$40,R$41,R$42,R$43,R$44,R$45,R$46,R$47,R$48,R$49,R$50,"#")='Часть 1'!S26,1,0)*IF(R$33=2,T72,1)))</f>
        <v>#</v>
      </c>
      <c r="T72" s="65" t="str">
        <f>IF(OR($B72=17,T$2="нет"),"#",IF(CHOOSE($B72,T$35,T$36,T$37,T$38,T$39,T$40,T$41,T$42,T$43,T$44,T$45,T$46,T$47,T$48,T$49,T$50,"#")='Часть 1'!U26,1,0))</f>
        <v>#</v>
      </c>
      <c r="U72" s="65" t="str">
        <f>IF(OR($B72=17,U$2="нет"),"#",IF(CE72=1,1,IF(CHOOSE($B72,U$35,U$36,U$37,U$38,U$39,U$40,U$41,U$42,U$43,U$44,U$45,U$46,U$47,U$48,U$49,U$50,"#")='Часть 1'!V26,1,0)*IF(U$33=2,W72,1)))</f>
        <v>#</v>
      </c>
      <c r="W72" s="65" t="str">
        <f>IF(OR($B72=17,W$2="нет"),"#",IF(CHOOSE($B72,W$35,W$36,W$37,W$38,W$39,W$40,W$41,W$42,W$43,W$44,W$45,W$46,W$47,W$48,W$49,W$50,"#")='Часть 1'!X26,1,0))</f>
        <v>#</v>
      </c>
      <c r="X72" s="65" t="str">
        <f>IF(OR($B72=17,X$2="нет"),"#",IF(CH72=1,1,IF(CHOOSE($B72,X$35,X$36,X$37,X$38,X$39,X$40,X$41,X$42,X$43,X$44,X$45,X$46,X$47,X$48,X$49,X$50,"#")='Часть 1'!Y26,1,0)*IF(X$33=2,Z72,1)))</f>
        <v>#</v>
      </c>
      <c r="Z72" s="65" t="str">
        <f>IF(OR($B72=17,Z$2="нет"),"#",IF(CHOOSE($B72,Z$35,Z$36,Z$37,Z$38,Z$39,Z$40,Z$41,Z$42,Z$43,Z$44,Z$45,Z$46,Z$47,Z$48,Z$49,Z$50,"#")='Часть 1'!AA26,1,0))</f>
        <v>#</v>
      </c>
      <c r="AA72" s="65" t="str">
        <f>IF(OR($B72=17,AA$2="нет"),"#",IF(CK72=1,1,IF(CHOOSE($B72,AA$35,AA$36,AA$37,AA$38,AA$39,AA$40,AA$41,AA$42,AA$43,AA$44,AA$45,AA$46,AA$47,AA$48,AA$49,AA$50,"#")='Часть 1'!AB26,1,0)*IF(AA$33=2,AC72,1)))</f>
        <v>#</v>
      </c>
      <c r="AC72" s="65" t="str">
        <f>IF(OR($B72=17,AC$2="нет"),"#",IF(CHOOSE($B72,AC$35,AC$36,AC$37,AC$38,AC$39,AC$40,AC$41,AC$42,AC$43,AC$44,AC$45,AC$46,AC$47,AC$48,AC$49,AC$50,"#")='Часть 1'!AD26,1,0))</f>
        <v>#</v>
      </c>
      <c r="AD72" s="65" t="str">
        <f>IF(OR($B72=17,AD$2="нет"),"#",IF(CN72=1,1,IF(CHOOSE($B72,AD$35,AD$36,AD$37,AD$38,AD$39,AD$40,AD$41,AD$42,AD$43,AD$44,AD$45,AD$46,AD$47,AD$48,AD$49,AD$50,"#")='Часть 1'!AE26,1,0)*IF(AD$33=2,AF72,1)))</f>
        <v>#</v>
      </c>
      <c r="AF72" s="65" t="str">
        <f>IF(OR($B72=17,AF$2="нет"),"#",IF(CHOOSE($B72,AF$35,AF$36,AF$37,AF$38,AF$39,AF$40,AF$41,AF$42,AF$43,AF$44,AF$45,AF$46,AF$47,AF$48,AF$49,AF$50,"#")='Часть 1'!AG26,1,0))</f>
        <v>#</v>
      </c>
      <c r="AG72" s="65" t="str">
        <f>IF(OR($B72=17,AG$2="нет"),"#",IF(CQ72=1,1,IF(CHOOSE($B72,AG$35,AG$36,AG$37,AG$38,AG$39,AG$40,AG$41,AG$42,AG$43,AG$44,AG$45,AG$46,AG$47,AG$48,AG$49,AG$50,"#")='Часть 1'!AH26,1,0)*IF(AG$33=2,AI72,1)))</f>
        <v>#</v>
      </c>
      <c r="AI72" s="65" t="str">
        <f>IF(OR($B72=17,AI$2="нет"),"#",IF(CHOOSE($B72,AI$35,AI$36,AI$37,AI$38,AI$39,AI$40,AI$41,AI$42,AI$43,AI$44,AI$45,AI$46,AI$47,AI$48,AI$49,AI$50,"#")='Часть 1'!AJ26,1,0))</f>
        <v>#</v>
      </c>
      <c r="AJ72" s="65" t="str">
        <f>IF(OR($B72=17,AJ$2="нет"),"#",IF(CT72=1,1,IF(CHOOSE($B72,AJ$35,AJ$36,AJ$37,AJ$38,AJ$39,AJ$40,AJ$41,AJ$42,AJ$43,AJ$44,AJ$45,AJ$46,AJ$47,AJ$48,AJ$49,AJ$50,"#")='Часть 1'!AK26,1,0)*IF(AJ$33=2,AL72,1)))</f>
        <v>#</v>
      </c>
      <c r="AL72" s="65" t="str">
        <f>IF(OR($B72=17,AL$2="нет"),"#",IF(CHOOSE($B72,AL$35,AL$36,AL$37,AL$38,AL$39,AL$40,AL$41,AL$42,AL$43,AL$44,AL$45,AL$46,AL$47,AL$48,AL$49,AL$50,"#")='Часть 1'!AM26,1,0))</f>
        <v>#</v>
      </c>
      <c r="AM72" s="65" t="str">
        <f>IF(OR($B72=17,AM$2="нет"),"#",IF(CW72=1,1,IF(CHOOSE($B72,AM$35,AM$36,AM$37,AM$38,AM$39,AM$40,AM$41,AM$42,AM$43,AM$44,AM$45,AM$46,AM$47,AM$48,AM$49,AM$50,"#")='Часть 1'!AN26,1,0)*IF(AM$33=2,AO72,1)))</f>
        <v>#</v>
      </c>
      <c r="AO72" s="65" t="str">
        <f>IF(OR($B72=17,AO$2="нет"),"#",IF(CHOOSE($B72,AO$35,AO$36,AO$37,AO$38,AO$39,AO$40,AO$41,AO$42,AO$43,AO$44,AO$45,AO$46,AO$47,AO$48,AO$49,AO$50,"#")='Часть 1'!AP26,1,0))</f>
        <v>#</v>
      </c>
      <c r="AP72" s="65" t="str">
        <f>IF(OR($B72=17,AP$2="нет"),"#",IF(CZ72=1,1,IF(CHOOSE($B72,AP$35,AP$36,AP$37,AP$38,AP$39,AP$40,AP$41,AP$42,AP$43,AP$44,AP$45,AP$46,AP$47,AP$48,AP$49,AP$50,"#")='Часть 1'!AQ26,1,0)*IF(AP$33=2,AR72,1)))</f>
        <v>#</v>
      </c>
      <c r="AR72" s="65" t="str">
        <f>IF(OR($B72=17,AR$2="нет"),"#",IF(CHOOSE($B72,AR$35,AR$36,AR$37,AR$38,AR$39,AR$40,AR$41,AR$42,AR$43,AR$44,AR$45,AR$46,AR$47,AR$48,AR$49,AR$50,"#")='Часть 1'!AS26,1,0))</f>
        <v>#</v>
      </c>
      <c r="AS72" s="65" t="str">
        <f>IF(OR($B72=17,AS$2="нет"),"#",IF(DC72=1,1,IF(CHOOSE($B72,AS$35,AS$36,AS$37,AS$38,AS$39,AS$40,AS$41,AS$42,AS$43,AS$44,AS$45,AS$46,AS$47,AS$48,AS$49,AS$50,"#")='Часть 1'!AT26,1,0)*IF(AS$33=2,AU72,1)))</f>
        <v>#</v>
      </c>
      <c r="AU72" s="65" t="str">
        <f>IF(OR($B72=17,AU$2="нет"),"#",IF(CHOOSE($B72,AU$35,AU$36,AU$37,AU$38,AU$39,AU$40,AU$41,AU$42,AU$43,AU$44,AU$45,AU$46,AU$47,AU$48,AU$49,AU$50,"#")='Часть 1'!AV26,1,0))</f>
        <v>#</v>
      </c>
      <c r="AV72" s="65" t="str">
        <f>IF(OR($B72=17,AV$2="нет"),"#",IF(DF72=1,1,IF(CHOOSE($B72,AV$35,AV$36,AV$37,AV$38,AV$39,AV$40,AV$41,AV$42,AV$43,AV$44,AV$45,AV$46,AV$47,AV$48,AV$49,AV$50,"#")='Часть 1'!AW26,1,0)*IF(AV$33=2,AX72,1)))</f>
        <v>#</v>
      </c>
      <c r="AX72" s="65" t="str">
        <f>IF(OR($B72=17,AX$2="нет"),"#",IF(CHOOSE($B72,AX$35,AX$36,AX$37,AX$38,AX$39,AX$40,AX$41,AX$42,AX$43,AX$44,AX$45,AX$46,AX$47,AX$48,AX$49,AX$50,"#")='Часть 1'!AY26,1,0))</f>
        <v>#</v>
      </c>
      <c r="AY72" s="65" t="str">
        <f>IF(OR($B72=17,AY$2="нет"),"#",IF(DI72=1,1,IF(CHOOSE($B72,AY$35,AY$36,AY$37,AY$38,AY$39,AY$40,AY$41,AY$42,AY$43,AY$44,AY$45,AY$46,AY$47,AY$48,AY$49,AY$50,"#")='Часть 1'!AZ26,1,0)*IF(AY$33=2,BA72,1)))</f>
        <v>#</v>
      </c>
      <c r="BA72" s="65" t="str">
        <f>IF(OR($B72=17,BA$2="нет"),"#",IF(CHOOSE($B72,BA$35,BA$36,BA$37,BA$38,BA$39,BA$40,BA$41,BA$42,BA$43,BA$44,BA$45,BA$46,BA$47,BA$48,BA$49,BA$50,"#")='Часть 1'!BB26,1,0))</f>
        <v>#</v>
      </c>
      <c r="BB72" s="65" t="str">
        <f>IF(OR($B72=17,BB$2="нет"),"#",IF(DL72=1,1,IF(CHOOSE($B72,BB$35,BB$36,BB$37,BB$38,BB$39,BB$40,BB$41,BB$42,BB$43,BB$44,BB$45,BB$46,BB$47,BB$48,BB$49,BB$50,"#")='Часть 1'!BC26,1,0)*IF(BB$33=2,BD72,1)))</f>
        <v>#</v>
      </c>
      <c r="BD72" s="65" t="str">
        <f>IF(OR($B72=17,BD$2="нет"),"#",IF(CHOOSE($B72,BD$35,BD$36,BD$37,BD$38,BD$39,BD$40,BD$41,BD$42,BD$43,BD$44,BD$45,BD$46,BD$47,BD$48,BD$49,BD$50,"#")='Часть 1'!BE26,1,0))</f>
        <v>#</v>
      </c>
      <c r="BE72" s="65" t="str">
        <f>IF(OR($B72=17,BE$2="нет"),"#",IF(DO72=1,1,IF(CHOOSE($B72,BE$35,BE$36,BE$37,BE$38,BE$39,BE$40,BE$41,BE$42,BE$43,BE$44,BE$45,BE$46,BE$47,BE$48,BE$49,BE$50,"#")='Часть 1'!BF26,1,0)*IF(BE$33=2,BG72,1)))</f>
        <v>#</v>
      </c>
      <c r="BG72" s="65" t="str">
        <f>IF(OR($B72=17,BG$2="нет"),"#",IF(CHOOSE($B72,BG$35,BG$36,BG$37,BG$38,BG$39,BG$40,BG$41,BG$42,BG$43,BG$44,BG$45,BG$46,BG$47,BG$48,BG$49,BG$50,"#")='Часть 1'!BH26,1,0))</f>
        <v>#</v>
      </c>
      <c r="BH72" s="65" t="str">
        <f>IF(OR($B72=17,BH$2="нет"),"#",IF(DR72=1,1,IF(CHOOSE($B72,BH$35,BH$36,BH$37,BH$38,BH$39,BH$40,BH$41,BH$42,BH$43,BH$44,BH$45,BH$46,BH$47,BH$48,BH$49,BH$50,"#")='Часть 1'!BI26,1,0)*IF(BH$33=2,BJ72,1)))</f>
        <v>#</v>
      </c>
      <c r="BJ72" s="65" t="str">
        <f>IF(OR($B72=17,BJ$2="нет"),"#",IF(CHOOSE($B72,BJ$35,BJ$36,BJ$37,BJ$38,BJ$39,BJ$40,BJ$41,BJ$42,BJ$43,BJ$44,BJ$45,BJ$46,BJ$47,BJ$48,BJ$49,BJ$50,"#")='Часть 1'!BK26,1,0))</f>
        <v>#</v>
      </c>
      <c r="BM72" s="65" t="str">
        <f>IF(OR($B72=17,BM$2="нет"),"#",IF(AND('Часть 1'!D26&lt;&gt;"#",CHOOSE($B72,BM$35,BM$36,BM$37,BM$38,BM$39,BM$40,BM$41,BM$42,BM$43,BM$44,BM$45,BM$46,BM$47,BM$48,BM$49,BM$50,"#")='Часть 1'!D26),1,0)*IF(BM$33=2,BO72,1))</f>
        <v>#</v>
      </c>
      <c r="BO72" s="65" t="str">
        <f>IF(OR($B72=17,BO$2="нет"),"#",IF(CHOOSE($B72,BO$35,BO$36,BO$37,BO$38,BO$39,BO$40,BO$41,BO$42,BO$43,BO$44,BO$45,BO$46,BO$47,BO$48,BO$49,BO$50,"#")='Часть 1'!F26,1,0))</f>
        <v>#</v>
      </c>
      <c r="BP72" s="65" t="str">
        <f>IF(OR($B72=17,BP$2="нет"),"#",IF(AND('Часть 1'!G26&lt;&gt;"#",CHOOSE($B72,BP$35,BP$36,BP$37,BP$38,BP$39,BP$40,BP$41,BP$42,BP$43,BP$44,BP$45,BP$46,BP$47,BP$48,BP$49,BP$50,"#")='Часть 1'!G26),1,0)*IF(BP$33=2,BR72,1))</f>
        <v>#</v>
      </c>
      <c r="BR72" s="65" t="str">
        <f>IF(OR($B72=17,BR$2="нет"),"#",IF(CHOOSE($B72,BR$35,BR$36,BR$37,BR$38,BR$39,BR$40,BR$41,BR$42,BR$43,BR$44,BR$45,BR$46,BR$47,BR$48,BR$49,BR$50,"#")='Часть 1'!I26,1,0))</f>
        <v>#</v>
      </c>
      <c r="BS72" s="65" t="str">
        <f>IF(OR($B72=17,BS$2="нет"),"#",IF(AND('Часть 1'!J26&lt;&gt;"#",CHOOSE($B72,BS$35,BS$36,BS$37,BS$38,BS$39,BS$40,BS$41,BS$42,BS$43,BS$44,BS$45,BS$46,BS$47,BS$48,BS$49,BS$50,"#")='Часть 1'!J26),1,0)*IF(BS$33=2,BU72,1))</f>
        <v>#</v>
      </c>
      <c r="BU72" s="65" t="str">
        <f>IF(OR($B72=17,BU$2="нет"),"#",IF(CHOOSE($B72,BU$35,BU$36,BU$37,BU$38,BU$39,BU$40,BU$41,BU$42,BU$43,BU$44,BU$45,BU$46,BU$47,BU$48,BU$49,BU$50,"#")='Часть 1'!L26,1,0))</f>
        <v>#</v>
      </c>
      <c r="BV72" s="65" t="str">
        <f>IF(OR($B72=17,BV$2="нет"),"#",IF(AND('Часть 1'!M26&lt;&gt;"#",CHOOSE($B72,BV$35,BV$36,BV$37,BV$38,BV$39,BV$40,BV$41,BV$42,BV$43,BV$44,BV$45,BV$46,BV$47,BV$48,BV$49,BV$50,"#")='Часть 1'!M26),1,0)*IF(BV$33=2,BX72,1))</f>
        <v>#</v>
      </c>
      <c r="BX72" s="65" t="str">
        <f>IF(OR($B72=17,BX$2="нет"),"#",IF(CHOOSE($B72,BX$35,BX$36,BX$37,BX$38,BX$39,BX$40,BX$41,BX$42,BX$43,BX$44,BX$45,BX$46,BX$47,BX$48,BX$49,BX$50,"#")='Часть 1'!O26,1,0))</f>
        <v>#</v>
      </c>
      <c r="BY72" s="65" t="str">
        <f>IF(OR($B72=17,BY$2="нет"),"#",IF(AND('Часть 1'!P26&lt;&gt;"#",CHOOSE($B72,BY$35,BY$36,BY$37,BY$38,BY$39,BY$40,BY$41,BY$42,BY$43,BY$44,BY$45,BY$46,BY$47,BY$48,BY$49,BY$50,"#")='Часть 1'!P26),1,0)*IF(BY$33=2,CA72,1))</f>
        <v>#</v>
      </c>
      <c r="CA72" s="65" t="str">
        <f>IF(OR($B72=17,CA$2="нет"),"#",IF(CHOOSE($B72,CA$35,CA$36,CA$37,CA$38,CA$39,CA$40,CA$41,CA$42,CA$43,CA$44,CA$45,CA$46,CA$47,CA$48,CA$49,CA$50,"#")='Часть 1'!R26,1,0))</f>
        <v>#</v>
      </c>
      <c r="CB72" s="65" t="str">
        <f>IF(OR($B72=17,CB$2="нет"),"#",IF(AND('Часть 1'!S26&lt;&gt;"#",CHOOSE($B72,CB$35,CB$36,CB$37,CB$38,CB$39,CB$40,CB$41,CB$42,CB$43,CB$44,CB$45,CB$46,CB$47,CB$48,CB$49,CB$50,"#")='Часть 1'!S26),1,0)*IF(CB$33=2,CD72,1))</f>
        <v>#</v>
      </c>
      <c r="CD72" s="65" t="str">
        <f>IF(OR($B72=17,CD$2="нет"),"#",IF(CHOOSE($B72,CD$35,CD$36,CD$37,CD$38,CD$39,CD$40,CD$41,CD$42,CD$43,CD$44,CD$45,CD$46,CD$47,CD$48,CD$49,CD$50,"#")='Часть 1'!U26,1,0))</f>
        <v>#</v>
      </c>
      <c r="CE72" s="65" t="str">
        <f>IF(OR($B72=17,CE$2="нет"),"#",IF(AND('Часть 1'!V26&lt;&gt;"#",CHOOSE($B72,CE$35,CE$36,CE$37,CE$38,CE$39,CE$40,CE$41,CE$42,CE$43,CE$44,CE$45,CE$46,CE$47,CE$48,CE$49,CE$50,"#")='Часть 1'!V26),1,0)*IF(CE$33=2,CG72,1))</f>
        <v>#</v>
      </c>
      <c r="CG72" s="65" t="str">
        <f>IF(OR($B72=17,CG$2="нет"),"#",IF(CHOOSE($B72,CG$35,CG$36,CG$37,CG$38,CG$39,CG$40,CG$41,CG$42,CG$43,CG$44,CG$45,CG$46,CG$47,CG$48,CG$49,CG$50,"#")='Часть 1'!X26,1,0))</f>
        <v>#</v>
      </c>
      <c r="CH72" s="65" t="str">
        <f>IF(OR($B72=17,CH$2="нет"),"#",IF(AND('Часть 1'!Y26&lt;&gt;"#",CHOOSE($B72,CH$35,CH$36,CH$37,CH$38,CH$39,CH$40,CH$41,CH$42,CH$43,CH$44,CH$45,CH$46,CH$47,CH$48,CH$49,CH$50,"#")='Часть 1'!Y26),1,0)*IF(CH$33=2,CJ72,1))</f>
        <v>#</v>
      </c>
      <c r="CJ72" s="65" t="str">
        <f>IF(OR($B72=17,CJ$2="нет"),"#",IF(CHOOSE($B72,CJ$35,CJ$36,CJ$37,CJ$38,CJ$39,CJ$40,CJ$41,CJ$42,CJ$43,CJ$44,CJ$45,CJ$46,CJ$47,CJ$48,CJ$49,CJ$50,"#")='Часть 1'!AA26,1,0))</f>
        <v>#</v>
      </c>
      <c r="CK72" s="65" t="str">
        <f>IF(OR($B72=17,CK$2="нет"),"#",IF(AND('Часть 1'!AB26&lt;&gt;"#",CHOOSE($B72,CK$35,CK$36,CK$37,CK$38,CK$39,CK$40,CK$41,CK$42,CK$43,CK$44,CK$45,CK$46,CK$47,CK$48,CK$49,CK$50,"#")='Часть 1'!AB26),1,0)*IF(CK$33=2,CM72,1))</f>
        <v>#</v>
      </c>
      <c r="CM72" s="65" t="str">
        <f>IF(OR($B72=17,CM$2="нет"),"#",IF(CHOOSE($B72,CM$35,CM$36,CM$37,CM$38,CM$39,CM$40,CM$41,CM$42,CM$43,CM$44,CM$45,CM$46,CM$47,CM$48,CM$49,CM$50,"#")='Часть 1'!AD26,1,0))</f>
        <v>#</v>
      </c>
      <c r="CN72" s="65" t="str">
        <f>IF(OR($B72=17,CN$2="нет"),"#",IF(AND('Часть 1'!AE26&lt;&gt;"#",CHOOSE($B72,CN$35,CN$36,CN$37,CN$38,CN$39,CN$40,CN$41,CN$42,CN$43,CN$44,CN$45,CN$46,CN$47,CN$48,CN$49,CN$50,"#")='Часть 1'!AE26),1,0)*IF(CN$33=2,CP72,1))</f>
        <v>#</v>
      </c>
      <c r="CP72" s="65" t="str">
        <f>IF(OR($B72=17,CP$2="нет"),"#",IF(CHOOSE($B72,CP$35,CP$36,CP$37,CP$38,CP$39,CP$40,CP$41,CP$42,CP$43,CP$44,CP$45,CP$46,CP$47,CP$48,CP$49,CP$50,"#")='Часть 1'!AG26,1,0))</f>
        <v>#</v>
      </c>
      <c r="CQ72" s="65" t="str">
        <f>IF(OR($B72=17,CQ$2="нет"),"#",IF(AND('Часть 1'!AH26&lt;&gt;"#",CHOOSE($B72,CQ$35,CQ$36,CQ$37,CQ$38,CQ$39,CQ$40,CQ$41,CQ$42,CQ$43,CQ$44,CQ$45,CQ$46,CQ$47,CQ$48,CQ$49,CQ$50,"#")='Часть 1'!AH26),1,0)*IF(CQ$33=2,CS72,1))</f>
        <v>#</v>
      </c>
      <c r="CS72" s="65" t="str">
        <f>IF(OR($B72=17,CS$2="нет"),"#",IF(CHOOSE($B72,CS$35,CS$36,CS$37,CS$38,CS$39,CS$40,CS$41,CS$42,CS$43,CS$44,CS$45,CS$46,CS$47,CS$48,CS$49,CS$50,"#")='Часть 1'!AJ26,1,0))</f>
        <v>#</v>
      </c>
      <c r="CT72" s="65" t="str">
        <f>IF(OR($B72=17,CT$2="нет"),"#",IF(AND('Часть 1'!AK26&lt;&gt;"#",CHOOSE($B72,CT$35,CT$36,CT$37,CT$38,CT$39,CT$40,CT$41,CT$42,CT$43,CT$44,CT$45,CT$46,CT$47,CT$48,CT$49,CT$50,"#")='Часть 1'!AK26),1,0)*IF(CT$33=2,CV72,1))</f>
        <v>#</v>
      </c>
      <c r="CV72" s="65" t="str">
        <f>IF(OR($B72=17,CV$2="нет"),"#",IF(CHOOSE($B72,CV$35,CV$36,CV$37,CV$38,CV$39,CV$40,CV$41,CV$42,CV$43,CV$44,CV$45,CV$46,CV$47,CV$48,CV$49,CV$50,"#")='Часть 1'!AM26,1,0))</f>
        <v>#</v>
      </c>
      <c r="CW72" s="65" t="str">
        <f>IF(OR($B72=17,CW$2="нет"),"#",IF(AND('Часть 1'!AN26&lt;&gt;"#",CHOOSE($B72,CW$35,CW$36,CW$37,CW$38,CW$39,CW$40,CW$41,CW$42,CW$43,CW$44,CW$45,CW$46,CW$47,CW$48,CW$49,CW$50,"#")='Часть 1'!AN26),1,0)*IF(CW$33=2,CY72,1))</f>
        <v>#</v>
      </c>
      <c r="CY72" s="65" t="str">
        <f>IF(OR($B72=17,CY$2="нет"),"#",IF(CHOOSE($B72,CY$35,CY$36,CY$37,CY$38,CY$39,CY$40,CY$41,CY$42,CY$43,CY$44,CY$45,CY$46,CY$47,CY$48,CY$49,CY$50,"#")='Часть 1'!AP26,1,0))</f>
        <v>#</v>
      </c>
      <c r="CZ72" s="65" t="str">
        <f>IF(OR($B72=17,CZ$2="нет"),"#",IF(AND('Часть 1'!AQ26&lt;&gt;"#",CHOOSE($B72,CZ$35,CZ$36,CZ$37,CZ$38,CZ$39,CZ$40,CZ$41,CZ$42,CZ$43,CZ$44,CZ$45,CZ$46,CZ$47,CZ$48,CZ$49,CZ$50,"#")='Часть 1'!AQ26),1,0)*IF(CZ$33=2,DB72,1))</f>
        <v>#</v>
      </c>
      <c r="DB72" s="65" t="str">
        <f>IF(OR($B72=17,DB$2="нет"),"#",IF(CHOOSE($B72,DB$35,DB$36,DB$37,DB$38,DB$39,DB$40,DB$41,DB$42,DB$43,DB$44,DB$45,DB$46,DB$47,DB$48,DB$49,DB$50,"#")='Часть 1'!AS26,1,0))</f>
        <v>#</v>
      </c>
      <c r="DC72" s="65" t="str">
        <f>IF(OR($B72=17,DC$2="нет"),"#",IF(AND('Часть 1'!AT26&lt;&gt;"#",CHOOSE($B72,DC$35,DC$36,DC$37,DC$38,DC$39,DC$40,DC$41,DC$42,DC$43,DC$44,DC$45,DC$46,DC$47,DC$48,DC$49,DC$50,"#")='Часть 1'!AT26),1,0)*IF(DC$33=2,DE72,1))</f>
        <v>#</v>
      </c>
      <c r="DE72" s="65" t="str">
        <f>IF(OR($B72=17,DE$2="нет"),"#",IF(CHOOSE($B72,DE$35,DE$36,DE$37,DE$38,DE$39,DE$40,DE$41,DE$42,DE$43,DE$44,DE$45,DE$46,DE$47,DE$48,DE$49,DE$50,"#")='Часть 1'!AV26,1,0))</f>
        <v>#</v>
      </c>
      <c r="DF72" s="65" t="str">
        <f>IF(OR($B72=17,DF$2="нет"),"#",IF(AND('Часть 1'!AW26&lt;&gt;"#",CHOOSE($B72,DF$35,DF$36,DF$37,DF$38,DF$39,DF$40,DF$41,DF$42,DF$43,DF$44,DF$45,DF$46,DF$47,DF$48,DF$49,DF$50,"#")='Часть 1'!AW26),1,0)*IF(DF$33=2,DH72,1))</f>
        <v>#</v>
      </c>
      <c r="DH72" s="65" t="str">
        <f>IF(OR($B72=17,DH$2="нет"),"#",IF(CHOOSE($B72,DH$35,DH$36,DH$37,DH$38,DH$39,DH$40,DH$41,DH$42,DH$43,DH$44,DH$45,DH$46,DH$47,DH$48,DH$49,DH$50,"#")='Часть 1'!AY26,1,0))</f>
        <v>#</v>
      </c>
      <c r="DI72" s="65" t="str">
        <f>IF(OR($B72=17,DI$2="нет"),"#",IF(AND('Часть 1'!AZ26&lt;&gt;"#",CHOOSE($B72,DI$35,DI$36,DI$37,DI$38,DI$39,DI$40,DI$41,DI$42,DI$43,DI$44,DI$45,DI$46,DI$47,DI$48,DI$49,DI$50,"#")='Часть 1'!AZ26),1,0)*IF(DI$33=2,DK72,1))</f>
        <v>#</v>
      </c>
      <c r="DK72" s="65" t="str">
        <f>IF(OR($B72=17,DK$2="нет"),"#",IF(CHOOSE($B72,DK$35,DK$36,DK$37,DK$38,DK$39,DK$40,DK$41,DK$42,DK$43,DK$44,DK$45,DK$46,DK$47,DK$48,DK$49,DK$50,"#")='Часть 1'!BB26,1,0))</f>
        <v>#</v>
      </c>
      <c r="DL72" s="65" t="str">
        <f>IF(OR($B72=17,DL$2="нет"),"#",IF(AND('Часть 1'!BC26&lt;&gt;"#",CHOOSE($B72,DL$35,DL$36,DL$37,DL$38,DL$39,DL$40,DL$41,DL$42,DL$43,DL$44,DL$45,DL$46,DL$47,DL$48,DL$49,DL$50,"#")='Часть 1'!BC26),1,0)*IF(DL$33=2,DN72,1))</f>
        <v>#</v>
      </c>
      <c r="DN72" s="65" t="str">
        <f>IF(OR($B72=17,DN$2="нет"),"#",IF(CHOOSE($B72,DN$35,DN$36,DN$37,DN$38,DN$39,DN$40,DN$41,DN$42,DN$43,DN$44,DN$45,DN$46,DN$47,DN$48,DN$49,DN$50,"#")='Часть 1'!BE26,1,0))</f>
        <v>#</v>
      </c>
      <c r="DO72" s="65" t="str">
        <f>IF(OR($B72=17,DO$2="нет"),"#",IF(AND('Часть 1'!BF26&lt;&gt;"#",CHOOSE($B72,DO$35,DO$36,DO$37,DO$38,DO$39,DO$40,DO$41,DO$42,DO$43,DO$44,DO$45,DO$46,DO$47,DO$48,DO$49,DO$50,"#")='Часть 1'!BF26),1,0)*IF(DO$33=2,DQ72,1))</f>
        <v>#</v>
      </c>
      <c r="DQ72" s="65" t="str">
        <f>IF(OR($B72=17,DQ$2="нет"),"#",IF(CHOOSE($B72,DQ$35,DQ$36,DQ$37,DQ$38,DQ$39,DQ$40,DQ$41,DQ$42,DQ$43,DQ$44,DQ$45,DQ$46,DQ$47,DQ$48,DQ$49,DQ$50,"#")='Часть 1'!BH26,1,0))</f>
        <v>#</v>
      </c>
      <c r="DR72" s="65" t="str">
        <f>IF(OR($B72=17,DR$2="нет"),"#",IF(AND('Часть 1'!BI26&lt;&gt;"#",CHOOSE($B72,DR$35,DR$36,DR$37,DR$38,DR$39,DR$40,DR$41,DR$42,DR$43,DR$44,DR$45,DR$46,DR$47,DR$48,DR$49,DR$50,"#")='Часть 1'!BI26),1,0)*IF(DR$33=2,DT72,1))</f>
        <v>#</v>
      </c>
      <c r="DT72" s="65" t="str">
        <f>IF(OR($B72=17,DT$2="нет"),"#",IF(CHOOSE($B72,DT$35,DT$36,DT$37,DT$38,DT$39,DT$40,DT$41,DT$42,DT$43,DT$44,DT$45,DT$46,DT$47,DT$48,DT$49,DT$50,"#")='Часть 1'!BK26,1,0))</f>
        <v>#</v>
      </c>
    </row>
    <row r="73" spans="1:124" x14ac:dyDescent="0.2">
      <c r="A73" s="63">
        <v>21</v>
      </c>
      <c r="B73" s="63">
        <f>IF(AND(Список!H26&gt;0,Список!K26=1),CHOOSE(Список!M26,1,2,3,4,5,6,7,8,9,10,11,12,13,14,15,16),17)</f>
        <v>17</v>
      </c>
      <c r="C73" s="65" t="str">
        <f>IF(OR($B73=17,C$2="нет"),"#",IF(BM73=1,1,IF(CHOOSE($B73,C$35,C$36,C$37,C$38,C$39,C$40,C$41,C$42,C$43,C$44,C$45,C$46,C$47,C$48,C$49,C$50,"#")='Часть 1'!D27,1,0)*IF(C$33=2,E73,1)))</f>
        <v>#</v>
      </c>
      <c r="E73" s="65" t="str">
        <f>IF(OR($B73=17,E$2="нет"),"#",IF(CHOOSE($B73,E$35,E$36,E$37,E$38,E$39,E$40,E$41,E$42,E$43,E$44,E$45,E$46,E$47,E$48,E$49,E$50,"#")='Часть 1'!F27,1,0))</f>
        <v>#</v>
      </c>
      <c r="F73" s="65" t="str">
        <f>IF(OR($B73=17,F$2="нет"),"#",IF(BP73=1,1,IF(CHOOSE($B73,F$35,F$36,F$37,F$38,F$39,F$40,F$41,F$42,F$43,F$44,F$45,F$46,F$47,F$48,F$49,F$50,"#")='Часть 1'!G27,1,0)*IF(F$33=2,H73,1)))</f>
        <v>#</v>
      </c>
      <c r="H73" s="65" t="str">
        <f>IF(OR($B73=17,H$2="нет"),"#",IF(CHOOSE($B73,H$35,H$36,H$37,H$38,H$39,H$40,H$41,H$42,H$43,H$44,H$45,H$46,H$47,H$48,H$49,H$50,"#")='Часть 1'!I27,1,0))</f>
        <v>#</v>
      </c>
      <c r="I73" s="65" t="str">
        <f>IF(OR($B73=17,I$2="нет"),"#",IF(BS73=1,1,IF(CHOOSE($B73,I$35,I$36,I$37,I$38,I$39,I$40,I$41,I$42,I$43,I$44,I$45,I$46,I$47,I$48,I$49,I$50,"#")='Часть 1'!J27,1,0)*IF(I$33=2,K73,1)))</f>
        <v>#</v>
      </c>
      <c r="K73" s="65" t="str">
        <f>IF(OR($B73=17,K$2="нет"),"#",IF(CHOOSE($B73,K$35,K$36,K$37,K$38,K$39,K$40,K$41,K$42,K$43,K$44,K$45,K$46,K$47,K$48,K$49,K$50,"#")='Часть 1'!L27,1,0))</f>
        <v>#</v>
      </c>
      <c r="L73" s="65" t="str">
        <f>IF(OR($B73=17,L$2="нет"),"#",IF(BV73=1,1,IF(CHOOSE($B73,L$35,L$36,L$37,L$38,L$39,L$40,L$41,L$42,L$43,L$44,L$45,L$46,L$47,L$48,L$49,L$50,"#")='Часть 1'!M27,1,0)*IF(L$33=2,N73,1)))</f>
        <v>#</v>
      </c>
      <c r="N73" s="65" t="str">
        <f>IF(OR($B73=17,N$2="нет"),"#",IF(CHOOSE($B73,N$35,N$36,N$37,N$38,N$39,N$40,N$41,N$42,N$43,N$44,N$45,N$46,N$47,N$48,N$49,N$50,"#")='Часть 1'!O27,1,0))</f>
        <v>#</v>
      </c>
      <c r="O73" s="65" t="str">
        <f>IF(OR($B73=17,O$2="нет"),"#",IF(BY73=1,1,IF(CHOOSE($B73,O$35,O$36,O$37,O$38,O$39,O$40,O$41,O$42,O$43,O$44,O$45,O$46,O$47,O$48,O$49,O$50,"#")='Часть 1'!P27,1,0)*IF(O$33=2,Q73,1)))</f>
        <v>#</v>
      </c>
      <c r="Q73" s="65" t="str">
        <f>IF(OR($B73=17,Q$2="нет"),"#",IF(CHOOSE($B73,Q$35,Q$36,Q$37,Q$38,Q$39,Q$40,Q$41,Q$42,Q$43,Q$44,Q$45,Q$46,Q$47,Q$48,Q$49,Q$50,"#")='Часть 1'!R27,1,0))</f>
        <v>#</v>
      </c>
      <c r="R73" s="65" t="str">
        <f>IF(OR($B73=17,R$2="нет"),"#",IF(CB73=1,1,IF(CHOOSE($B73,R$35,R$36,R$37,R$38,R$39,R$40,R$41,R$42,R$43,R$44,R$45,R$46,R$47,R$48,R$49,R$50,"#")='Часть 1'!S27,1,0)*IF(R$33=2,T73,1)))</f>
        <v>#</v>
      </c>
      <c r="T73" s="65" t="str">
        <f>IF(OR($B73=17,T$2="нет"),"#",IF(CHOOSE($B73,T$35,T$36,T$37,T$38,T$39,T$40,T$41,T$42,T$43,T$44,T$45,T$46,T$47,T$48,T$49,T$50,"#")='Часть 1'!U27,1,0))</f>
        <v>#</v>
      </c>
      <c r="U73" s="65" t="str">
        <f>IF(OR($B73=17,U$2="нет"),"#",IF(CE73=1,1,IF(CHOOSE($B73,U$35,U$36,U$37,U$38,U$39,U$40,U$41,U$42,U$43,U$44,U$45,U$46,U$47,U$48,U$49,U$50,"#")='Часть 1'!V27,1,0)*IF(U$33=2,W73,1)))</f>
        <v>#</v>
      </c>
      <c r="W73" s="65" t="str">
        <f>IF(OR($B73=17,W$2="нет"),"#",IF(CHOOSE($B73,W$35,W$36,W$37,W$38,W$39,W$40,W$41,W$42,W$43,W$44,W$45,W$46,W$47,W$48,W$49,W$50,"#")='Часть 1'!X27,1,0))</f>
        <v>#</v>
      </c>
      <c r="X73" s="65" t="str">
        <f>IF(OR($B73=17,X$2="нет"),"#",IF(CH73=1,1,IF(CHOOSE($B73,X$35,X$36,X$37,X$38,X$39,X$40,X$41,X$42,X$43,X$44,X$45,X$46,X$47,X$48,X$49,X$50,"#")='Часть 1'!Y27,1,0)*IF(X$33=2,Z73,1)))</f>
        <v>#</v>
      </c>
      <c r="Z73" s="65" t="str">
        <f>IF(OR($B73=17,Z$2="нет"),"#",IF(CHOOSE($B73,Z$35,Z$36,Z$37,Z$38,Z$39,Z$40,Z$41,Z$42,Z$43,Z$44,Z$45,Z$46,Z$47,Z$48,Z$49,Z$50,"#")='Часть 1'!AA27,1,0))</f>
        <v>#</v>
      </c>
      <c r="AA73" s="65" t="str">
        <f>IF(OR($B73=17,AA$2="нет"),"#",IF(CK73=1,1,IF(CHOOSE($B73,AA$35,AA$36,AA$37,AA$38,AA$39,AA$40,AA$41,AA$42,AA$43,AA$44,AA$45,AA$46,AA$47,AA$48,AA$49,AA$50,"#")='Часть 1'!AB27,1,0)*IF(AA$33=2,AC73,1)))</f>
        <v>#</v>
      </c>
      <c r="AC73" s="65" t="str">
        <f>IF(OR($B73=17,AC$2="нет"),"#",IF(CHOOSE($B73,AC$35,AC$36,AC$37,AC$38,AC$39,AC$40,AC$41,AC$42,AC$43,AC$44,AC$45,AC$46,AC$47,AC$48,AC$49,AC$50,"#")='Часть 1'!AD27,1,0))</f>
        <v>#</v>
      </c>
      <c r="AD73" s="65" t="str">
        <f>IF(OR($B73=17,AD$2="нет"),"#",IF(CN73=1,1,IF(CHOOSE($B73,AD$35,AD$36,AD$37,AD$38,AD$39,AD$40,AD$41,AD$42,AD$43,AD$44,AD$45,AD$46,AD$47,AD$48,AD$49,AD$50,"#")='Часть 1'!AE27,1,0)*IF(AD$33=2,AF73,1)))</f>
        <v>#</v>
      </c>
      <c r="AF73" s="65" t="str">
        <f>IF(OR($B73=17,AF$2="нет"),"#",IF(CHOOSE($B73,AF$35,AF$36,AF$37,AF$38,AF$39,AF$40,AF$41,AF$42,AF$43,AF$44,AF$45,AF$46,AF$47,AF$48,AF$49,AF$50,"#")='Часть 1'!AG27,1,0))</f>
        <v>#</v>
      </c>
      <c r="AG73" s="65" t="str">
        <f>IF(OR($B73=17,AG$2="нет"),"#",IF(CQ73=1,1,IF(CHOOSE($B73,AG$35,AG$36,AG$37,AG$38,AG$39,AG$40,AG$41,AG$42,AG$43,AG$44,AG$45,AG$46,AG$47,AG$48,AG$49,AG$50,"#")='Часть 1'!AH27,1,0)*IF(AG$33=2,AI73,1)))</f>
        <v>#</v>
      </c>
      <c r="AI73" s="65" t="str">
        <f>IF(OR($B73=17,AI$2="нет"),"#",IF(CHOOSE($B73,AI$35,AI$36,AI$37,AI$38,AI$39,AI$40,AI$41,AI$42,AI$43,AI$44,AI$45,AI$46,AI$47,AI$48,AI$49,AI$50,"#")='Часть 1'!AJ27,1,0))</f>
        <v>#</v>
      </c>
      <c r="AJ73" s="65" t="str">
        <f>IF(OR($B73=17,AJ$2="нет"),"#",IF(CT73=1,1,IF(CHOOSE($B73,AJ$35,AJ$36,AJ$37,AJ$38,AJ$39,AJ$40,AJ$41,AJ$42,AJ$43,AJ$44,AJ$45,AJ$46,AJ$47,AJ$48,AJ$49,AJ$50,"#")='Часть 1'!AK27,1,0)*IF(AJ$33=2,AL73,1)))</f>
        <v>#</v>
      </c>
      <c r="AL73" s="65" t="str">
        <f>IF(OR($B73=17,AL$2="нет"),"#",IF(CHOOSE($B73,AL$35,AL$36,AL$37,AL$38,AL$39,AL$40,AL$41,AL$42,AL$43,AL$44,AL$45,AL$46,AL$47,AL$48,AL$49,AL$50,"#")='Часть 1'!AM27,1,0))</f>
        <v>#</v>
      </c>
      <c r="AM73" s="65" t="str">
        <f>IF(OR($B73=17,AM$2="нет"),"#",IF(CW73=1,1,IF(CHOOSE($B73,AM$35,AM$36,AM$37,AM$38,AM$39,AM$40,AM$41,AM$42,AM$43,AM$44,AM$45,AM$46,AM$47,AM$48,AM$49,AM$50,"#")='Часть 1'!AN27,1,0)*IF(AM$33=2,AO73,1)))</f>
        <v>#</v>
      </c>
      <c r="AO73" s="65" t="str">
        <f>IF(OR($B73=17,AO$2="нет"),"#",IF(CHOOSE($B73,AO$35,AO$36,AO$37,AO$38,AO$39,AO$40,AO$41,AO$42,AO$43,AO$44,AO$45,AO$46,AO$47,AO$48,AO$49,AO$50,"#")='Часть 1'!AP27,1,0))</f>
        <v>#</v>
      </c>
      <c r="AP73" s="65" t="str">
        <f>IF(OR($B73=17,AP$2="нет"),"#",IF(CZ73=1,1,IF(CHOOSE($B73,AP$35,AP$36,AP$37,AP$38,AP$39,AP$40,AP$41,AP$42,AP$43,AP$44,AP$45,AP$46,AP$47,AP$48,AP$49,AP$50,"#")='Часть 1'!AQ27,1,0)*IF(AP$33=2,AR73,1)))</f>
        <v>#</v>
      </c>
      <c r="AR73" s="65" t="str">
        <f>IF(OR($B73=17,AR$2="нет"),"#",IF(CHOOSE($B73,AR$35,AR$36,AR$37,AR$38,AR$39,AR$40,AR$41,AR$42,AR$43,AR$44,AR$45,AR$46,AR$47,AR$48,AR$49,AR$50,"#")='Часть 1'!AS27,1,0))</f>
        <v>#</v>
      </c>
      <c r="AS73" s="65" t="str">
        <f>IF(OR($B73=17,AS$2="нет"),"#",IF(DC73=1,1,IF(CHOOSE($B73,AS$35,AS$36,AS$37,AS$38,AS$39,AS$40,AS$41,AS$42,AS$43,AS$44,AS$45,AS$46,AS$47,AS$48,AS$49,AS$50,"#")='Часть 1'!AT27,1,0)*IF(AS$33=2,AU73,1)))</f>
        <v>#</v>
      </c>
      <c r="AU73" s="65" t="str">
        <f>IF(OR($B73=17,AU$2="нет"),"#",IF(CHOOSE($B73,AU$35,AU$36,AU$37,AU$38,AU$39,AU$40,AU$41,AU$42,AU$43,AU$44,AU$45,AU$46,AU$47,AU$48,AU$49,AU$50,"#")='Часть 1'!AV27,1,0))</f>
        <v>#</v>
      </c>
      <c r="AV73" s="65" t="str">
        <f>IF(OR($B73=17,AV$2="нет"),"#",IF(DF73=1,1,IF(CHOOSE($B73,AV$35,AV$36,AV$37,AV$38,AV$39,AV$40,AV$41,AV$42,AV$43,AV$44,AV$45,AV$46,AV$47,AV$48,AV$49,AV$50,"#")='Часть 1'!AW27,1,0)*IF(AV$33=2,AX73,1)))</f>
        <v>#</v>
      </c>
      <c r="AX73" s="65" t="str">
        <f>IF(OR($B73=17,AX$2="нет"),"#",IF(CHOOSE($B73,AX$35,AX$36,AX$37,AX$38,AX$39,AX$40,AX$41,AX$42,AX$43,AX$44,AX$45,AX$46,AX$47,AX$48,AX$49,AX$50,"#")='Часть 1'!AY27,1,0))</f>
        <v>#</v>
      </c>
      <c r="AY73" s="65" t="str">
        <f>IF(OR($B73=17,AY$2="нет"),"#",IF(DI73=1,1,IF(CHOOSE($B73,AY$35,AY$36,AY$37,AY$38,AY$39,AY$40,AY$41,AY$42,AY$43,AY$44,AY$45,AY$46,AY$47,AY$48,AY$49,AY$50,"#")='Часть 1'!AZ27,1,0)*IF(AY$33=2,BA73,1)))</f>
        <v>#</v>
      </c>
      <c r="BA73" s="65" t="str">
        <f>IF(OR($B73=17,BA$2="нет"),"#",IF(CHOOSE($B73,BA$35,BA$36,BA$37,BA$38,BA$39,BA$40,BA$41,BA$42,BA$43,BA$44,BA$45,BA$46,BA$47,BA$48,BA$49,BA$50,"#")='Часть 1'!BB27,1,0))</f>
        <v>#</v>
      </c>
      <c r="BB73" s="65" t="str">
        <f>IF(OR($B73=17,BB$2="нет"),"#",IF(DL73=1,1,IF(CHOOSE($B73,BB$35,BB$36,BB$37,BB$38,BB$39,BB$40,BB$41,BB$42,BB$43,BB$44,BB$45,BB$46,BB$47,BB$48,BB$49,BB$50,"#")='Часть 1'!BC27,1,0)*IF(BB$33=2,BD73,1)))</f>
        <v>#</v>
      </c>
      <c r="BD73" s="65" t="str">
        <f>IF(OR($B73=17,BD$2="нет"),"#",IF(CHOOSE($B73,BD$35,BD$36,BD$37,BD$38,BD$39,BD$40,BD$41,BD$42,BD$43,BD$44,BD$45,BD$46,BD$47,BD$48,BD$49,BD$50,"#")='Часть 1'!BE27,1,0))</f>
        <v>#</v>
      </c>
      <c r="BE73" s="65" t="str">
        <f>IF(OR($B73=17,BE$2="нет"),"#",IF(DO73=1,1,IF(CHOOSE($B73,BE$35,BE$36,BE$37,BE$38,BE$39,BE$40,BE$41,BE$42,BE$43,BE$44,BE$45,BE$46,BE$47,BE$48,BE$49,BE$50,"#")='Часть 1'!BF27,1,0)*IF(BE$33=2,BG73,1)))</f>
        <v>#</v>
      </c>
      <c r="BG73" s="65" t="str">
        <f>IF(OR($B73=17,BG$2="нет"),"#",IF(CHOOSE($B73,BG$35,BG$36,BG$37,BG$38,BG$39,BG$40,BG$41,BG$42,BG$43,BG$44,BG$45,BG$46,BG$47,BG$48,BG$49,BG$50,"#")='Часть 1'!BH27,1,0))</f>
        <v>#</v>
      </c>
      <c r="BH73" s="65" t="str">
        <f>IF(OR($B73=17,BH$2="нет"),"#",IF(DR73=1,1,IF(CHOOSE($B73,BH$35,BH$36,BH$37,BH$38,BH$39,BH$40,BH$41,BH$42,BH$43,BH$44,BH$45,BH$46,BH$47,BH$48,BH$49,BH$50,"#")='Часть 1'!BI27,1,0)*IF(BH$33=2,BJ73,1)))</f>
        <v>#</v>
      </c>
      <c r="BJ73" s="65" t="str">
        <f>IF(OR($B73=17,BJ$2="нет"),"#",IF(CHOOSE($B73,BJ$35,BJ$36,BJ$37,BJ$38,BJ$39,BJ$40,BJ$41,BJ$42,BJ$43,BJ$44,BJ$45,BJ$46,BJ$47,BJ$48,BJ$49,BJ$50,"#")='Часть 1'!BK27,1,0))</f>
        <v>#</v>
      </c>
      <c r="BM73" s="65" t="str">
        <f>IF(OR($B73=17,BM$2="нет"),"#",IF(AND('Часть 1'!D27&lt;&gt;"#",CHOOSE($B73,BM$35,BM$36,BM$37,BM$38,BM$39,BM$40,BM$41,BM$42,BM$43,BM$44,BM$45,BM$46,BM$47,BM$48,BM$49,BM$50,"#")='Часть 1'!D27),1,0)*IF(BM$33=2,BO73,1))</f>
        <v>#</v>
      </c>
      <c r="BO73" s="65" t="str">
        <f>IF(OR($B73=17,BO$2="нет"),"#",IF(CHOOSE($B73,BO$35,BO$36,BO$37,BO$38,BO$39,BO$40,BO$41,BO$42,BO$43,BO$44,BO$45,BO$46,BO$47,BO$48,BO$49,BO$50,"#")='Часть 1'!F27,1,0))</f>
        <v>#</v>
      </c>
      <c r="BP73" s="65" t="str">
        <f>IF(OR($B73=17,BP$2="нет"),"#",IF(AND('Часть 1'!G27&lt;&gt;"#",CHOOSE($B73,BP$35,BP$36,BP$37,BP$38,BP$39,BP$40,BP$41,BP$42,BP$43,BP$44,BP$45,BP$46,BP$47,BP$48,BP$49,BP$50,"#")='Часть 1'!G27),1,0)*IF(BP$33=2,BR73,1))</f>
        <v>#</v>
      </c>
      <c r="BR73" s="65" t="str">
        <f>IF(OR($B73=17,BR$2="нет"),"#",IF(CHOOSE($B73,BR$35,BR$36,BR$37,BR$38,BR$39,BR$40,BR$41,BR$42,BR$43,BR$44,BR$45,BR$46,BR$47,BR$48,BR$49,BR$50,"#")='Часть 1'!I27,1,0))</f>
        <v>#</v>
      </c>
      <c r="BS73" s="65" t="str">
        <f>IF(OR($B73=17,BS$2="нет"),"#",IF(AND('Часть 1'!J27&lt;&gt;"#",CHOOSE($B73,BS$35,BS$36,BS$37,BS$38,BS$39,BS$40,BS$41,BS$42,BS$43,BS$44,BS$45,BS$46,BS$47,BS$48,BS$49,BS$50,"#")='Часть 1'!J27),1,0)*IF(BS$33=2,BU73,1))</f>
        <v>#</v>
      </c>
      <c r="BU73" s="65" t="str">
        <f>IF(OR($B73=17,BU$2="нет"),"#",IF(CHOOSE($B73,BU$35,BU$36,BU$37,BU$38,BU$39,BU$40,BU$41,BU$42,BU$43,BU$44,BU$45,BU$46,BU$47,BU$48,BU$49,BU$50,"#")='Часть 1'!L27,1,0))</f>
        <v>#</v>
      </c>
      <c r="BV73" s="65" t="str">
        <f>IF(OR($B73=17,BV$2="нет"),"#",IF(AND('Часть 1'!M27&lt;&gt;"#",CHOOSE($B73,BV$35,BV$36,BV$37,BV$38,BV$39,BV$40,BV$41,BV$42,BV$43,BV$44,BV$45,BV$46,BV$47,BV$48,BV$49,BV$50,"#")='Часть 1'!M27),1,0)*IF(BV$33=2,BX73,1))</f>
        <v>#</v>
      </c>
      <c r="BX73" s="65" t="str">
        <f>IF(OR($B73=17,BX$2="нет"),"#",IF(CHOOSE($B73,BX$35,BX$36,BX$37,BX$38,BX$39,BX$40,BX$41,BX$42,BX$43,BX$44,BX$45,BX$46,BX$47,BX$48,BX$49,BX$50,"#")='Часть 1'!O27,1,0))</f>
        <v>#</v>
      </c>
      <c r="BY73" s="65" t="str">
        <f>IF(OR($B73=17,BY$2="нет"),"#",IF(AND('Часть 1'!P27&lt;&gt;"#",CHOOSE($B73,BY$35,BY$36,BY$37,BY$38,BY$39,BY$40,BY$41,BY$42,BY$43,BY$44,BY$45,BY$46,BY$47,BY$48,BY$49,BY$50,"#")='Часть 1'!P27),1,0)*IF(BY$33=2,CA73,1))</f>
        <v>#</v>
      </c>
      <c r="CA73" s="65" t="str">
        <f>IF(OR($B73=17,CA$2="нет"),"#",IF(CHOOSE($B73,CA$35,CA$36,CA$37,CA$38,CA$39,CA$40,CA$41,CA$42,CA$43,CA$44,CA$45,CA$46,CA$47,CA$48,CA$49,CA$50,"#")='Часть 1'!R27,1,0))</f>
        <v>#</v>
      </c>
      <c r="CB73" s="65" t="str">
        <f>IF(OR($B73=17,CB$2="нет"),"#",IF(AND('Часть 1'!S27&lt;&gt;"#",CHOOSE($B73,CB$35,CB$36,CB$37,CB$38,CB$39,CB$40,CB$41,CB$42,CB$43,CB$44,CB$45,CB$46,CB$47,CB$48,CB$49,CB$50,"#")='Часть 1'!S27),1,0)*IF(CB$33=2,CD73,1))</f>
        <v>#</v>
      </c>
      <c r="CD73" s="65" t="str">
        <f>IF(OR($B73=17,CD$2="нет"),"#",IF(CHOOSE($B73,CD$35,CD$36,CD$37,CD$38,CD$39,CD$40,CD$41,CD$42,CD$43,CD$44,CD$45,CD$46,CD$47,CD$48,CD$49,CD$50,"#")='Часть 1'!U27,1,0))</f>
        <v>#</v>
      </c>
      <c r="CE73" s="65" t="str">
        <f>IF(OR($B73=17,CE$2="нет"),"#",IF(AND('Часть 1'!V27&lt;&gt;"#",CHOOSE($B73,CE$35,CE$36,CE$37,CE$38,CE$39,CE$40,CE$41,CE$42,CE$43,CE$44,CE$45,CE$46,CE$47,CE$48,CE$49,CE$50,"#")='Часть 1'!V27),1,0)*IF(CE$33=2,CG73,1))</f>
        <v>#</v>
      </c>
      <c r="CG73" s="65" t="str">
        <f>IF(OR($B73=17,CG$2="нет"),"#",IF(CHOOSE($B73,CG$35,CG$36,CG$37,CG$38,CG$39,CG$40,CG$41,CG$42,CG$43,CG$44,CG$45,CG$46,CG$47,CG$48,CG$49,CG$50,"#")='Часть 1'!X27,1,0))</f>
        <v>#</v>
      </c>
      <c r="CH73" s="65" t="str">
        <f>IF(OR($B73=17,CH$2="нет"),"#",IF(AND('Часть 1'!Y27&lt;&gt;"#",CHOOSE($B73,CH$35,CH$36,CH$37,CH$38,CH$39,CH$40,CH$41,CH$42,CH$43,CH$44,CH$45,CH$46,CH$47,CH$48,CH$49,CH$50,"#")='Часть 1'!Y27),1,0)*IF(CH$33=2,CJ73,1))</f>
        <v>#</v>
      </c>
      <c r="CJ73" s="65" t="str">
        <f>IF(OR($B73=17,CJ$2="нет"),"#",IF(CHOOSE($B73,CJ$35,CJ$36,CJ$37,CJ$38,CJ$39,CJ$40,CJ$41,CJ$42,CJ$43,CJ$44,CJ$45,CJ$46,CJ$47,CJ$48,CJ$49,CJ$50,"#")='Часть 1'!AA27,1,0))</f>
        <v>#</v>
      </c>
      <c r="CK73" s="65" t="str">
        <f>IF(OR($B73=17,CK$2="нет"),"#",IF(AND('Часть 1'!AB27&lt;&gt;"#",CHOOSE($B73,CK$35,CK$36,CK$37,CK$38,CK$39,CK$40,CK$41,CK$42,CK$43,CK$44,CK$45,CK$46,CK$47,CK$48,CK$49,CK$50,"#")='Часть 1'!AB27),1,0)*IF(CK$33=2,CM73,1))</f>
        <v>#</v>
      </c>
      <c r="CM73" s="65" t="str">
        <f>IF(OR($B73=17,CM$2="нет"),"#",IF(CHOOSE($B73,CM$35,CM$36,CM$37,CM$38,CM$39,CM$40,CM$41,CM$42,CM$43,CM$44,CM$45,CM$46,CM$47,CM$48,CM$49,CM$50,"#")='Часть 1'!AD27,1,0))</f>
        <v>#</v>
      </c>
      <c r="CN73" s="65" t="str">
        <f>IF(OR($B73=17,CN$2="нет"),"#",IF(AND('Часть 1'!AE27&lt;&gt;"#",CHOOSE($B73,CN$35,CN$36,CN$37,CN$38,CN$39,CN$40,CN$41,CN$42,CN$43,CN$44,CN$45,CN$46,CN$47,CN$48,CN$49,CN$50,"#")='Часть 1'!AE27),1,0)*IF(CN$33=2,CP73,1))</f>
        <v>#</v>
      </c>
      <c r="CP73" s="65" t="str">
        <f>IF(OR($B73=17,CP$2="нет"),"#",IF(CHOOSE($B73,CP$35,CP$36,CP$37,CP$38,CP$39,CP$40,CP$41,CP$42,CP$43,CP$44,CP$45,CP$46,CP$47,CP$48,CP$49,CP$50,"#")='Часть 1'!AG27,1,0))</f>
        <v>#</v>
      </c>
      <c r="CQ73" s="65" t="str">
        <f>IF(OR($B73=17,CQ$2="нет"),"#",IF(AND('Часть 1'!AH27&lt;&gt;"#",CHOOSE($B73,CQ$35,CQ$36,CQ$37,CQ$38,CQ$39,CQ$40,CQ$41,CQ$42,CQ$43,CQ$44,CQ$45,CQ$46,CQ$47,CQ$48,CQ$49,CQ$50,"#")='Часть 1'!AH27),1,0)*IF(CQ$33=2,CS73,1))</f>
        <v>#</v>
      </c>
      <c r="CS73" s="65" t="str">
        <f>IF(OR($B73=17,CS$2="нет"),"#",IF(CHOOSE($B73,CS$35,CS$36,CS$37,CS$38,CS$39,CS$40,CS$41,CS$42,CS$43,CS$44,CS$45,CS$46,CS$47,CS$48,CS$49,CS$50,"#")='Часть 1'!AJ27,1,0))</f>
        <v>#</v>
      </c>
      <c r="CT73" s="65" t="str">
        <f>IF(OR($B73=17,CT$2="нет"),"#",IF(AND('Часть 1'!AK27&lt;&gt;"#",CHOOSE($B73,CT$35,CT$36,CT$37,CT$38,CT$39,CT$40,CT$41,CT$42,CT$43,CT$44,CT$45,CT$46,CT$47,CT$48,CT$49,CT$50,"#")='Часть 1'!AK27),1,0)*IF(CT$33=2,CV73,1))</f>
        <v>#</v>
      </c>
      <c r="CV73" s="65" t="str">
        <f>IF(OR($B73=17,CV$2="нет"),"#",IF(CHOOSE($B73,CV$35,CV$36,CV$37,CV$38,CV$39,CV$40,CV$41,CV$42,CV$43,CV$44,CV$45,CV$46,CV$47,CV$48,CV$49,CV$50,"#")='Часть 1'!AM27,1,0))</f>
        <v>#</v>
      </c>
      <c r="CW73" s="65" t="str">
        <f>IF(OR($B73=17,CW$2="нет"),"#",IF(AND('Часть 1'!AN27&lt;&gt;"#",CHOOSE($B73,CW$35,CW$36,CW$37,CW$38,CW$39,CW$40,CW$41,CW$42,CW$43,CW$44,CW$45,CW$46,CW$47,CW$48,CW$49,CW$50,"#")='Часть 1'!AN27),1,0)*IF(CW$33=2,CY73,1))</f>
        <v>#</v>
      </c>
      <c r="CY73" s="65" t="str">
        <f>IF(OR($B73=17,CY$2="нет"),"#",IF(CHOOSE($B73,CY$35,CY$36,CY$37,CY$38,CY$39,CY$40,CY$41,CY$42,CY$43,CY$44,CY$45,CY$46,CY$47,CY$48,CY$49,CY$50,"#")='Часть 1'!AP27,1,0))</f>
        <v>#</v>
      </c>
      <c r="CZ73" s="65" t="str">
        <f>IF(OR($B73=17,CZ$2="нет"),"#",IF(AND('Часть 1'!AQ27&lt;&gt;"#",CHOOSE($B73,CZ$35,CZ$36,CZ$37,CZ$38,CZ$39,CZ$40,CZ$41,CZ$42,CZ$43,CZ$44,CZ$45,CZ$46,CZ$47,CZ$48,CZ$49,CZ$50,"#")='Часть 1'!AQ27),1,0)*IF(CZ$33=2,DB73,1))</f>
        <v>#</v>
      </c>
      <c r="DB73" s="65" t="str">
        <f>IF(OR($B73=17,DB$2="нет"),"#",IF(CHOOSE($B73,DB$35,DB$36,DB$37,DB$38,DB$39,DB$40,DB$41,DB$42,DB$43,DB$44,DB$45,DB$46,DB$47,DB$48,DB$49,DB$50,"#")='Часть 1'!AS27,1,0))</f>
        <v>#</v>
      </c>
      <c r="DC73" s="65" t="str">
        <f>IF(OR($B73=17,DC$2="нет"),"#",IF(AND('Часть 1'!AT27&lt;&gt;"#",CHOOSE($B73,DC$35,DC$36,DC$37,DC$38,DC$39,DC$40,DC$41,DC$42,DC$43,DC$44,DC$45,DC$46,DC$47,DC$48,DC$49,DC$50,"#")='Часть 1'!AT27),1,0)*IF(DC$33=2,DE73,1))</f>
        <v>#</v>
      </c>
      <c r="DE73" s="65" t="str">
        <f>IF(OR($B73=17,DE$2="нет"),"#",IF(CHOOSE($B73,DE$35,DE$36,DE$37,DE$38,DE$39,DE$40,DE$41,DE$42,DE$43,DE$44,DE$45,DE$46,DE$47,DE$48,DE$49,DE$50,"#")='Часть 1'!AV27,1,0))</f>
        <v>#</v>
      </c>
      <c r="DF73" s="65" t="str">
        <f>IF(OR($B73=17,DF$2="нет"),"#",IF(AND('Часть 1'!AW27&lt;&gt;"#",CHOOSE($B73,DF$35,DF$36,DF$37,DF$38,DF$39,DF$40,DF$41,DF$42,DF$43,DF$44,DF$45,DF$46,DF$47,DF$48,DF$49,DF$50,"#")='Часть 1'!AW27),1,0)*IF(DF$33=2,DH73,1))</f>
        <v>#</v>
      </c>
      <c r="DH73" s="65" t="str">
        <f>IF(OR($B73=17,DH$2="нет"),"#",IF(CHOOSE($B73,DH$35,DH$36,DH$37,DH$38,DH$39,DH$40,DH$41,DH$42,DH$43,DH$44,DH$45,DH$46,DH$47,DH$48,DH$49,DH$50,"#")='Часть 1'!AY27,1,0))</f>
        <v>#</v>
      </c>
      <c r="DI73" s="65" t="str">
        <f>IF(OR($B73=17,DI$2="нет"),"#",IF(AND('Часть 1'!AZ27&lt;&gt;"#",CHOOSE($B73,DI$35,DI$36,DI$37,DI$38,DI$39,DI$40,DI$41,DI$42,DI$43,DI$44,DI$45,DI$46,DI$47,DI$48,DI$49,DI$50,"#")='Часть 1'!AZ27),1,0)*IF(DI$33=2,DK73,1))</f>
        <v>#</v>
      </c>
      <c r="DK73" s="65" t="str">
        <f>IF(OR($B73=17,DK$2="нет"),"#",IF(CHOOSE($B73,DK$35,DK$36,DK$37,DK$38,DK$39,DK$40,DK$41,DK$42,DK$43,DK$44,DK$45,DK$46,DK$47,DK$48,DK$49,DK$50,"#")='Часть 1'!BB27,1,0))</f>
        <v>#</v>
      </c>
      <c r="DL73" s="65" t="str">
        <f>IF(OR($B73=17,DL$2="нет"),"#",IF(AND('Часть 1'!BC27&lt;&gt;"#",CHOOSE($B73,DL$35,DL$36,DL$37,DL$38,DL$39,DL$40,DL$41,DL$42,DL$43,DL$44,DL$45,DL$46,DL$47,DL$48,DL$49,DL$50,"#")='Часть 1'!BC27),1,0)*IF(DL$33=2,DN73,1))</f>
        <v>#</v>
      </c>
      <c r="DN73" s="65" t="str">
        <f>IF(OR($B73=17,DN$2="нет"),"#",IF(CHOOSE($B73,DN$35,DN$36,DN$37,DN$38,DN$39,DN$40,DN$41,DN$42,DN$43,DN$44,DN$45,DN$46,DN$47,DN$48,DN$49,DN$50,"#")='Часть 1'!BE27,1,0))</f>
        <v>#</v>
      </c>
      <c r="DO73" s="65" t="str">
        <f>IF(OR($B73=17,DO$2="нет"),"#",IF(AND('Часть 1'!BF27&lt;&gt;"#",CHOOSE($B73,DO$35,DO$36,DO$37,DO$38,DO$39,DO$40,DO$41,DO$42,DO$43,DO$44,DO$45,DO$46,DO$47,DO$48,DO$49,DO$50,"#")='Часть 1'!BF27),1,0)*IF(DO$33=2,DQ73,1))</f>
        <v>#</v>
      </c>
      <c r="DQ73" s="65" t="str">
        <f>IF(OR($B73=17,DQ$2="нет"),"#",IF(CHOOSE($B73,DQ$35,DQ$36,DQ$37,DQ$38,DQ$39,DQ$40,DQ$41,DQ$42,DQ$43,DQ$44,DQ$45,DQ$46,DQ$47,DQ$48,DQ$49,DQ$50,"#")='Часть 1'!BH27,1,0))</f>
        <v>#</v>
      </c>
      <c r="DR73" s="65" t="str">
        <f>IF(OR($B73=17,DR$2="нет"),"#",IF(AND('Часть 1'!BI27&lt;&gt;"#",CHOOSE($B73,DR$35,DR$36,DR$37,DR$38,DR$39,DR$40,DR$41,DR$42,DR$43,DR$44,DR$45,DR$46,DR$47,DR$48,DR$49,DR$50,"#")='Часть 1'!BI27),1,0)*IF(DR$33=2,DT73,1))</f>
        <v>#</v>
      </c>
      <c r="DT73" s="65" t="str">
        <f>IF(OR($B73=17,DT$2="нет"),"#",IF(CHOOSE($B73,DT$35,DT$36,DT$37,DT$38,DT$39,DT$40,DT$41,DT$42,DT$43,DT$44,DT$45,DT$46,DT$47,DT$48,DT$49,DT$50,"#")='Часть 1'!BK27,1,0))</f>
        <v>#</v>
      </c>
    </row>
    <row r="74" spans="1:124" x14ac:dyDescent="0.2">
      <c r="A74" s="63">
        <v>22</v>
      </c>
      <c r="B74" s="63">
        <f>IF(AND(Список!H27&gt;0,Список!K27=1),CHOOSE(Список!M27,1,2,3,4,5,6,7,8,9,10,11,12,13,14,15,16),17)</f>
        <v>17</v>
      </c>
      <c r="C74" s="65" t="str">
        <f>IF(OR($B74=17,C$2="нет"),"#",IF(BM74=1,1,IF(CHOOSE($B74,C$35,C$36,C$37,C$38,C$39,C$40,C$41,C$42,C$43,C$44,C$45,C$46,C$47,C$48,C$49,C$50,"#")='Часть 1'!D28,1,0)*IF(C$33=2,E74,1)))</f>
        <v>#</v>
      </c>
      <c r="E74" s="65" t="str">
        <f>IF(OR($B74=17,E$2="нет"),"#",IF(CHOOSE($B74,E$35,E$36,E$37,E$38,E$39,E$40,E$41,E$42,E$43,E$44,E$45,E$46,E$47,E$48,E$49,E$50,"#")='Часть 1'!F28,1,0))</f>
        <v>#</v>
      </c>
      <c r="F74" s="65" t="str">
        <f>IF(OR($B74=17,F$2="нет"),"#",IF(BP74=1,1,IF(CHOOSE($B74,F$35,F$36,F$37,F$38,F$39,F$40,F$41,F$42,F$43,F$44,F$45,F$46,F$47,F$48,F$49,F$50,"#")='Часть 1'!G28,1,0)*IF(F$33=2,H74,1)))</f>
        <v>#</v>
      </c>
      <c r="H74" s="65" t="str">
        <f>IF(OR($B74=17,H$2="нет"),"#",IF(CHOOSE($B74,H$35,H$36,H$37,H$38,H$39,H$40,H$41,H$42,H$43,H$44,H$45,H$46,H$47,H$48,H$49,H$50,"#")='Часть 1'!I28,1,0))</f>
        <v>#</v>
      </c>
      <c r="I74" s="65" t="str">
        <f>IF(OR($B74=17,I$2="нет"),"#",IF(BS74=1,1,IF(CHOOSE($B74,I$35,I$36,I$37,I$38,I$39,I$40,I$41,I$42,I$43,I$44,I$45,I$46,I$47,I$48,I$49,I$50,"#")='Часть 1'!J28,1,0)*IF(I$33=2,K74,1)))</f>
        <v>#</v>
      </c>
      <c r="K74" s="65" t="str">
        <f>IF(OR($B74=17,K$2="нет"),"#",IF(CHOOSE($B74,K$35,K$36,K$37,K$38,K$39,K$40,K$41,K$42,K$43,K$44,K$45,K$46,K$47,K$48,K$49,K$50,"#")='Часть 1'!L28,1,0))</f>
        <v>#</v>
      </c>
      <c r="L74" s="65" t="str">
        <f>IF(OR($B74=17,L$2="нет"),"#",IF(BV74=1,1,IF(CHOOSE($B74,L$35,L$36,L$37,L$38,L$39,L$40,L$41,L$42,L$43,L$44,L$45,L$46,L$47,L$48,L$49,L$50,"#")='Часть 1'!M28,1,0)*IF(L$33=2,N74,1)))</f>
        <v>#</v>
      </c>
      <c r="N74" s="65" t="str">
        <f>IF(OR($B74=17,N$2="нет"),"#",IF(CHOOSE($B74,N$35,N$36,N$37,N$38,N$39,N$40,N$41,N$42,N$43,N$44,N$45,N$46,N$47,N$48,N$49,N$50,"#")='Часть 1'!O28,1,0))</f>
        <v>#</v>
      </c>
      <c r="O74" s="65" t="str">
        <f>IF(OR($B74=17,O$2="нет"),"#",IF(BY74=1,1,IF(CHOOSE($B74,O$35,O$36,O$37,O$38,O$39,O$40,O$41,O$42,O$43,O$44,O$45,O$46,O$47,O$48,O$49,O$50,"#")='Часть 1'!P28,1,0)*IF(O$33=2,Q74,1)))</f>
        <v>#</v>
      </c>
      <c r="Q74" s="65" t="str">
        <f>IF(OR($B74=17,Q$2="нет"),"#",IF(CHOOSE($B74,Q$35,Q$36,Q$37,Q$38,Q$39,Q$40,Q$41,Q$42,Q$43,Q$44,Q$45,Q$46,Q$47,Q$48,Q$49,Q$50,"#")='Часть 1'!R28,1,0))</f>
        <v>#</v>
      </c>
      <c r="R74" s="65" t="str">
        <f>IF(OR($B74=17,R$2="нет"),"#",IF(CB74=1,1,IF(CHOOSE($B74,R$35,R$36,R$37,R$38,R$39,R$40,R$41,R$42,R$43,R$44,R$45,R$46,R$47,R$48,R$49,R$50,"#")='Часть 1'!S28,1,0)*IF(R$33=2,T74,1)))</f>
        <v>#</v>
      </c>
      <c r="T74" s="65" t="str">
        <f>IF(OR($B74=17,T$2="нет"),"#",IF(CHOOSE($B74,T$35,T$36,T$37,T$38,T$39,T$40,T$41,T$42,T$43,T$44,T$45,T$46,T$47,T$48,T$49,T$50,"#")='Часть 1'!U28,1,0))</f>
        <v>#</v>
      </c>
      <c r="U74" s="65" t="str">
        <f>IF(OR($B74=17,U$2="нет"),"#",IF(CE74=1,1,IF(CHOOSE($B74,U$35,U$36,U$37,U$38,U$39,U$40,U$41,U$42,U$43,U$44,U$45,U$46,U$47,U$48,U$49,U$50,"#")='Часть 1'!V28,1,0)*IF(U$33=2,W74,1)))</f>
        <v>#</v>
      </c>
      <c r="W74" s="65" t="str">
        <f>IF(OR($B74=17,W$2="нет"),"#",IF(CHOOSE($B74,W$35,W$36,W$37,W$38,W$39,W$40,W$41,W$42,W$43,W$44,W$45,W$46,W$47,W$48,W$49,W$50,"#")='Часть 1'!X28,1,0))</f>
        <v>#</v>
      </c>
      <c r="X74" s="65" t="str">
        <f>IF(OR($B74=17,X$2="нет"),"#",IF(CH74=1,1,IF(CHOOSE($B74,X$35,X$36,X$37,X$38,X$39,X$40,X$41,X$42,X$43,X$44,X$45,X$46,X$47,X$48,X$49,X$50,"#")='Часть 1'!Y28,1,0)*IF(X$33=2,Z74,1)))</f>
        <v>#</v>
      </c>
      <c r="Z74" s="65" t="str">
        <f>IF(OR($B74=17,Z$2="нет"),"#",IF(CHOOSE($B74,Z$35,Z$36,Z$37,Z$38,Z$39,Z$40,Z$41,Z$42,Z$43,Z$44,Z$45,Z$46,Z$47,Z$48,Z$49,Z$50,"#")='Часть 1'!AA28,1,0))</f>
        <v>#</v>
      </c>
      <c r="AA74" s="65" t="str">
        <f>IF(OR($B74=17,AA$2="нет"),"#",IF(CK74=1,1,IF(CHOOSE($B74,AA$35,AA$36,AA$37,AA$38,AA$39,AA$40,AA$41,AA$42,AA$43,AA$44,AA$45,AA$46,AA$47,AA$48,AA$49,AA$50,"#")='Часть 1'!AB28,1,0)*IF(AA$33=2,AC74,1)))</f>
        <v>#</v>
      </c>
      <c r="AC74" s="65" t="str">
        <f>IF(OR($B74=17,AC$2="нет"),"#",IF(CHOOSE($B74,AC$35,AC$36,AC$37,AC$38,AC$39,AC$40,AC$41,AC$42,AC$43,AC$44,AC$45,AC$46,AC$47,AC$48,AC$49,AC$50,"#")='Часть 1'!AD28,1,0))</f>
        <v>#</v>
      </c>
      <c r="AD74" s="65" t="str">
        <f>IF(OR($B74=17,AD$2="нет"),"#",IF(CN74=1,1,IF(CHOOSE($B74,AD$35,AD$36,AD$37,AD$38,AD$39,AD$40,AD$41,AD$42,AD$43,AD$44,AD$45,AD$46,AD$47,AD$48,AD$49,AD$50,"#")='Часть 1'!AE28,1,0)*IF(AD$33=2,AF74,1)))</f>
        <v>#</v>
      </c>
      <c r="AF74" s="65" t="str">
        <f>IF(OR($B74=17,AF$2="нет"),"#",IF(CHOOSE($B74,AF$35,AF$36,AF$37,AF$38,AF$39,AF$40,AF$41,AF$42,AF$43,AF$44,AF$45,AF$46,AF$47,AF$48,AF$49,AF$50,"#")='Часть 1'!AG28,1,0))</f>
        <v>#</v>
      </c>
      <c r="AG74" s="65" t="str">
        <f>IF(OR($B74=17,AG$2="нет"),"#",IF(CQ74=1,1,IF(CHOOSE($B74,AG$35,AG$36,AG$37,AG$38,AG$39,AG$40,AG$41,AG$42,AG$43,AG$44,AG$45,AG$46,AG$47,AG$48,AG$49,AG$50,"#")='Часть 1'!AH28,1,0)*IF(AG$33=2,AI74,1)))</f>
        <v>#</v>
      </c>
      <c r="AI74" s="65" t="str">
        <f>IF(OR($B74=17,AI$2="нет"),"#",IF(CHOOSE($B74,AI$35,AI$36,AI$37,AI$38,AI$39,AI$40,AI$41,AI$42,AI$43,AI$44,AI$45,AI$46,AI$47,AI$48,AI$49,AI$50,"#")='Часть 1'!AJ28,1,0))</f>
        <v>#</v>
      </c>
      <c r="AJ74" s="65" t="str">
        <f>IF(OR($B74=17,AJ$2="нет"),"#",IF(CT74=1,1,IF(CHOOSE($B74,AJ$35,AJ$36,AJ$37,AJ$38,AJ$39,AJ$40,AJ$41,AJ$42,AJ$43,AJ$44,AJ$45,AJ$46,AJ$47,AJ$48,AJ$49,AJ$50,"#")='Часть 1'!AK28,1,0)*IF(AJ$33=2,AL74,1)))</f>
        <v>#</v>
      </c>
      <c r="AL74" s="65" t="str">
        <f>IF(OR($B74=17,AL$2="нет"),"#",IF(CHOOSE($B74,AL$35,AL$36,AL$37,AL$38,AL$39,AL$40,AL$41,AL$42,AL$43,AL$44,AL$45,AL$46,AL$47,AL$48,AL$49,AL$50,"#")='Часть 1'!AM28,1,0))</f>
        <v>#</v>
      </c>
      <c r="AM74" s="65" t="str">
        <f>IF(OR($B74=17,AM$2="нет"),"#",IF(CW74=1,1,IF(CHOOSE($B74,AM$35,AM$36,AM$37,AM$38,AM$39,AM$40,AM$41,AM$42,AM$43,AM$44,AM$45,AM$46,AM$47,AM$48,AM$49,AM$50,"#")='Часть 1'!AN28,1,0)*IF(AM$33=2,AO74,1)))</f>
        <v>#</v>
      </c>
      <c r="AO74" s="65" t="str">
        <f>IF(OR($B74=17,AO$2="нет"),"#",IF(CHOOSE($B74,AO$35,AO$36,AO$37,AO$38,AO$39,AO$40,AO$41,AO$42,AO$43,AO$44,AO$45,AO$46,AO$47,AO$48,AO$49,AO$50,"#")='Часть 1'!AP28,1,0))</f>
        <v>#</v>
      </c>
      <c r="AP74" s="65" t="str">
        <f>IF(OR($B74=17,AP$2="нет"),"#",IF(CZ74=1,1,IF(CHOOSE($B74,AP$35,AP$36,AP$37,AP$38,AP$39,AP$40,AP$41,AP$42,AP$43,AP$44,AP$45,AP$46,AP$47,AP$48,AP$49,AP$50,"#")='Часть 1'!AQ28,1,0)*IF(AP$33=2,AR74,1)))</f>
        <v>#</v>
      </c>
      <c r="AR74" s="65" t="str">
        <f>IF(OR($B74=17,AR$2="нет"),"#",IF(CHOOSE($B74,AR$35,AR$36,AR$37,AR$38,AR$39,AR$40,AR$41,AR$42,AR$43,AR$44,AR$45,AR$46,AR$47,AR$48,AR$49,AR$50,"#")='Часть 1'!AS28,1,0))</f>
        <v>#</v>
      </c>
      <c r="AS74" s="65" t="str">
        <f>IF(OR($B74=17,AS$2="нет"),"#",IF(DC74=1,1,IF(CHOOSE($B74,AS$35,AS$36,AS$37,AS$38,AS$39,AS$40,AS$41,AS$42,AS$43,AS$44,AS$45,AS$46,AS$47,AS$48,AS$49,AS$50,"#")='Часть 1'!AT28,1,0)*IF(AS$33=2,AU74,1)))</f>
        <v>#</v>
      </c>
      <c r="AU74" s="65" t="str">
        <f>IF(OR($B74=17,AU$2="нет"),"#",IF(CHOOSE($B74,AU$35,AU$36,AU$37,AU$38,AU$39,AU$40,AU$41,AU$42,AU$43,AU$44,AU$45,AU$46,AU$47,AU$48,AU$49,AU$50,"#")='Часть 1'!AV28,1,0))</f>
        <v>#</v>
      </c>
      <c r="AV74" s="65" t="str">
        <f>IF(OR($B74=17,AV$2="нет"),"#",IF(DF74=1,1,IF(CHOOSE($B74,AV$35,AV$36,AV$37,AV$38,AV$39,AV$40,AV$41,AV$42,AV$43,AV$44,AV$45,AV$46,AV$47,AV$48,AV$49,AV$50,"#")='Часть 1'!AW28,1,0)*IF(AV$33=2,AX74,1)))</f>
        <v>#</v>
      </c>
      <c r="AX74" s="65" t="str">
        <f>IF(OR($B74=17,AX$2="нет"),"#",IF(CHOOSE($B74,AX$35,AX$36,AX$37,AX$38,AX$39,AX$40,AX$41,AX$42,AX$43,AX$44,AX$45,AX$46,AX$47,AX$48,AX$49,AX$50,"#")='Часть 1'!AY28,1,0))</f>
        <v>#</v>
      </c>
      <c r="AY74" s="65" t="str">
        <f>IF(OR($B74=17,AY$2="нет"),"#",IF(DI74=1,1,IF(CHOOSE($B74,AY$35,AY$36,AY$37,AY$38,AY$39,AY$40,AY$41,AY$42,AY$43,AY$44,AY$45,AY$46,AY$47,AY$48,AY$49,AY$50,"#")='Часть 1'!AZ28,1,0)*IF(AY$33=2,BA74,1)))</f>
        <v>#</v>
      </c>
      <c r="BA74" s="65" t="str">
        <f>IF(OR($B74=17,BA$2="нет"),"#",IF(CHOOSE($B74,BA$35,BA$36,BA$37,BA$38,BA$39,BA$40,BA$41,BA$42,BA$43,BA$44,BA$45,BA$46,BA$47,BA$48,BA$49,BA$50,"#")='Часть 1'!BB28,1,0))</f>
        <v>#</v>
      </c>
      <c r="BB74" s="65" t="str">
        <f>IF(OR($B74=17,BB$2="нет"),"#",IF(DL74=1,1,IF(CHOOSE($B74,BB$35,BB$36,BB$37,BB$38,BB$39,BB$40,BB$41,BB$42,BB$43,BB$44,BB$45,BB$46,BB$47,BB$48,BB$49,BB$50,"#")='Часть 1'!BC28,1,0)*IF(BB$33=2,BD74,1)))</f>
        <v>#</v>
      </c>
      <c r="BD74" s="65" t="str">
        <f>IF(OR($B74=17,BD$2="нет"),"#",IF(CHOOSE($B74,BD$35,BD$36,BD$37,BD$38,BD$39,BD$40,BD$41,BD$42,BD$43,BD$44,BD$45,BD$46,BD$47,BD$48,BD$49,BD$50,"#")='Часть 1'!BE28,1,0))</f>
        <v>#</v>
      </c>
      <c r="BE74" s="65" t="str">
        <f>IF(OR($B74=17,BE$2="нет"),"#",IF(DO74=1,1,IF(CHOOSE($B74,BE$35,BE$36,BE$37,BE$38,BE$39,BE$40,BE$41,BE$42,BE$43,BE$44,BE$45,BE$46,BE$47,BE$48,BE$49,BE$50,"#")='Часть 1'!BF28,1,0)*IF(BE$33=2,BG74,1)))</f>
        <v>#</v>
      </c>
      <c r="BG74" s="65" t="str">
        <f>IF(OR($B74=17,BG$2="нет"),"#",IF(CHOOSE($B74,BG$35,BG$36,BG$37,BG$38,BG$39,BG$40,BG$41,BG$42,BG$43,BG$44,BG$45,BG$46,BG$47,BG$48,BG$49,BG$50,"#")='Часть 1'!BH28,1,0))</f>
        <v>#</v>
      </c>
      <c r="BH74" s="65" t="str">
        <f>IF(OR($B74=17,BH$2="нет"),"#",IF(DR74=1,1,IF(CHOOSE($B74,BH$35,BH$36,BH$37,BH$38,BH$39,BH$40,BH$41,BH$42,BH$43,BH$44,BH$45,BH$46,BH$47,BH$48,BH$49,BH$50,"#")='Часть 1'!BI28,1,0)*IF(BH$33=2,BJ74,1)))</f>
        <v>#</v>
      </c>
      <c r="BJ74" s="65" t="str">
        <f>IF(OR($B74=17,BJ$2="нет"),"#",IF(CHOOSE($B74,BJ$35,BJ$36,BJ$37,BJ$38,BJ$39,BJ$40,BJ$41,BJ$42,BJ$43,BJ$44,BJ$45,BJ$46,BJ$47,BJ$48,BJ$49,BJ$50,"#")='Часть 1'!BK28,1,0))</f>
        <v>#</v>
      </c>
      <c r="BM74" s="65" t="str">
        <f>IF(OR($B74=17,BM$2="нет"),"#",IF(AND('Часть 1'!D28&lt;&gt;"#",CHOOSE($B74,BM$35,BM$36,BM$37,BM$38,BM$39,BM$40,BM$41,BM$42,BM$43,BM$44,BM$45,BM$46,BM$47,BM$48,BM$49,BM$50,"#")='Часть 1'!D28),1,0)*IF(BM$33=2,BO74,1))</f>
        <v>#</v>
      </c>
      <c r="BO74" s="65" t="str">
        <f>IF(OR($B74=17,BO$2="нет"),"#",IF(CHOOSE($B74,BO$35,BO$36,BO$37,BO$38,BO$39,BO$40,BO$41,BO$42,BO$43,BO$44,BO$45,BO$46,BO$47,BO$48,BO$49,BO$50,"#")='Часть 1'!F28,1,0))</f>
        <v>#</v>
      </c>
      <c r="BP74" s="65" t="str">
        <f>IF(OR($B74=17,BP$2="нет"),"#",IF(AND('Часть 1'!G28&lt;&gt;"#",CHOOSE($B74,BP$35,BP$36,BP$37,BP$38,BP$39,BP$40,BP$41,BP$42,BP$43,BP$44,BP$45,BP$46,BP$47,BP$48,BP$49,BP$50,"#")='Часть 1'!G28),1,0)*IF(BP$33=2,BR74,1))</f>
        <v>#</v>
      </c>
      <c r="BR74" s="65" t="str">
        <f>IF(OR($B74=17,BR$2="нет"),"#",IF(CHOOSE($B74,BR$35,BR$36,BR$37,BR$38,BR$39,BR$40,BR$41,BR$42,BR$43,BR$44,BR$45,BR$46,BR$47,BR$48,BR$49,BR$50,"#")='Часть 1'!I28,1,0))</f>
        <v>#</v>
      </c>
      <c r="BS74" s="65" t="str">
        <f>IF(OR($B74=17,BS$2="нет"),"#",IF(AND('Часть 1'!J28&lt;&gt;"#",CHOOSE($B74,BS$35,BS$36,BS$37,BS$38,BS$39,BS$40,BS$41,BS$42,BS$43,BS$44,BS$45,BS$46,BS$47,BS$48,BS$49,BS$50,"#")='Часть 1'!J28),1,0)*IF(BS$33=2,BU74,1))</f>
        <v>#</v>
      </c>
      <c r="BU74" s="65" t="str">
        <f>IF(OR($B74=17,BU$2="нет"),"#",IF(CHOOSE($B74,BU$35,BU$36,BU$37,BU$38,BU$39,BU$40,BU$41,BU$42,BU$43,BU$44,BU$45,BU$46,BU$47,BU$48,BU$49,BU$50,"#")='Часть 1'!L28,1,0))</f>
        <v>#</v>
      </c>
      <c r="BV74" s="65" t="str">
        <f>IF(OR($B74=17,BV$2="нет"),"#",IF(AND('Часть 1'!M28&lt;&gt;"#",CHOOSE($B74,BV$35,BV$36,BV$37,BV$38,BV$39,BV$40,BV$41,BV$42,BV$43,BV$44,BV$45,BV$46,BV$47,BV$48,BV$49,BV$50,"#")='Часть 1'!M28),1,0)*IF(BV$33=2,BX74,1))</f>
        <v>#</v>
      </c>
      <c r="BX74" s="65" t="str">
        <f>IF(OR($B74=17,BX$2="нет"),"#",IF(CHOOSE($B74,BX$35,BX$36,BX$37,BX$38,BX$39,BX$40,BX$41,BX$42,BX$43,BX$44,BX$45,BX$46,BX$47,BX$48,BX$49,BX$50,"#")='Часть 1'!O28,1,0))</f>
        <v>#</v>
      </c>
      <c r="BY74" s="65" t="str">
        <f>IF(OR($B74=17,BY$2="нет"),"#",IF(AND('Часть 1'!P28&lt;&gt;"#",CHOOSE($B74,BY$35,BY$36,BY$37,BY$38,BY$39,BY$40,BY$41,BY$42,BY$43,BY$44,BY$45,BY$46,BY$47,BY$48,BY$49,BY$50,"#")='Часть 1'!P28),1,0)*IF(BY$33=2,CA74,1))</f>
        <v>#</v>
      </c>
      <c r="CA74" s="65" t="str">
        <f>IF(OR($B74=17,CA$2="нет"),"#",IF(CHOOSE($B74,CA$35,CA$36,CA$37,CA$38,CA$39,CA$40,CA$41,CA$42,CA$43,CA$44,CA$45,CA$46,CA$47,CA$48,CA$49,CA$50,"#")='Часть 1'!R28,1,0))</f>
        <v>#</v>
      </c>
      <c r="CB74" s="65" t="str">
        <f>IF(OR($B74=17,CB$2="нет"),"#",IF(AND('Часть 1'!S28&lt;&gt;"#",CHOOSE($B74,CB$35,CB$36,CB$37,CB$38,CB$39,CB$40,CB$41,CB$42,CB$43,CB$44,CB$45,CB$46,CB$47,CB$48,CB$49,CB$50,"#")='Часть 1'!S28),1,0)*IF(CB$33=2,CD74,1))</f>
        <v>#</v>
      </c>
      <c r="CD74" s="65" t="str">
        <f>IF(OR($B74=17,CD$2="нет"),"#",IF(CHOOSE($B74,CD$35,CD$36,CD$37,CD$38,CD$39,CD$40,CD$41,CD$42,CD$43,CD$44,CD$45,CD$46,CD$47,CD$48,CD$49,CD$50,"#")='Часть 1'!U28,1,0))</f>
        <v>#</v>
      </c>
      <c r="CE74" s="65" t="str">
        <f>IF(OR($B74=17,CE$2="нет"),"#",IF(AND('Часть 1'!V28&lt;&gt;"#",CHOOSE($B74,CE$35,CE$36,CE$37,CE$38,CE$39,CE$40,CE$41,CE$42,CE$43,CE$44,CE$45,CE$46,CE$47,CE$48,CE$49,CE$50,"#")='Часть 1'!V28),1,0)*IF(CE$33=2,CG74,1))</f>
        <v>#</v>
      </c>
      <c r="CG74" s="65" t="str">
        <f>IF(OR($B74=17,CG$2="нет"),"#",IF(CHOOSE($B74,CG$35,CG$36,CG$37,CG$38,CG$39,CG$40,CG$41,CG$42,CG$43,CG$44,CG$45,CG$46,CG$47,CG$48,CG$49,CG$50,"#")='Часть 1'!X28,1,0))</f>
        <v>#</v>
      </c>
      <c r="CH74" s="65" t="str">
        <f>IF(OR($B74=17,CH$2="нет"),"#",IF(AND('Часть 1'!Y28&lt;&gt;"#",CHOOSE($B74,CH$35,CH$36,CH$37,CH$38,CH$39,CH$40,CH$41,CH$42,CH$43,CH$44,CH$45,CH$46,CH$47,CH$48,CH$49,CH$50,"#")='Часть 1'!Y28),1,0)*IF(CH$33=2,CJ74,1))</f>
        <v>#</v>
      </c>
      <c r="CJ74" s="65" t="str">
        <f>IF(OR($B74=17,CJ$2="нет"),"#",IF(CHOOSE($B74,CJ$35,CJ$36,CJ$37,CJ$38,CJ$39,CJ$40,CJ$41,CJ$42,CJ$43,CJ$44,CJ$45,CJ$46,CJ$47,CJ$48,CJ$49,CJ$50,"#")='Часть 1'!AA28,1,0))</f>
        <v>#</v>
      </c>
      <c r="CK74" s="65" t="str">
        <f>IF(OR($B74=17,CK$2="нет"),"#",IF(AND('Часть 1'!AB28&lt;&gt;"#",CHOOSE($B74,CK$35,CK$36,CK$37,CK$38,CK$39,CK$40,CK$41,CK$42,CK$43,CK$44,CK$45,CK$46,CK$47,CK$48,CK$49,CK$50,"#")='Часть 1'!AB28),1,0)*IF(CK$33=2,CM74,1))</f>
        <v>#</v>
      </c>
      <c r="CM74" s="65" t="str">
        <f>IF(OR($B74=17,CM$2="нет"),"#",IF(CHOOSE($B74,CM$35,CM$36,CM$37,CM$38,CM$39,CM$40,CM$41,CM$42,CM$43,CM$44,CM$45,CM$46,CM$47,CM$48,CM$49,CM$50,"#")='Часть 1'!AD28,1,0))</f>
        <v>#</v>
      </c>
      <c r="CN74" s="65" t="str">
        <f>IF(OR($B74=17,CN$2="нет"),"#",IF(AND('Часть 1'!AE28&lt;&gt;"#",CHOOSE($B74,CN$35,CN$36,CN$37,CN$38,CN$39,CN$40,CN$41,CN$42,CN$43,CN$44,CN$45,CN$46,CN$47,CN$48,CN$49,CN$50,"#")='Часть 1'!AE28),1,0)*IF(CN$33=2,CP74,1))</f>
        <v>#</v>
      </c>
      <c r="CP74" s="65" t="str">
        <f>IF(OR($B74=17,CP$2="нет"),"#",IF(CHOOSE($B74,CP$35,CP$36,CP$37,CP$38,CP$39,CP$40,CP$41,CP$42,CP$43,CP$44,CP$45,CP$46,CP$47,CP$48,CP$49,CP$50,"#")='Часть 1'!AG28,1,0))</f>
        <v>#</v>
      </c>
      <c r="CQ74" s="65" t="str">
        <f>IF(OR($B74=17,CQ$2="нет"),"#",IF(AND('Часть 1'!AH28&lt;&gt;"#",CHOOSE($B74,CQ$35,CQ$36,CQ$37,CQ$38,CQ$39,CQ$40,CQ$41,CQ$42,CQ$43,CQ$44,CQ$45,CQ$46,CQ$47,CQ$48,CQ$49,CQ$50,"#")='Часть 1'!AH28),1,0)*IF(CQ$33=2,CS74,1))</f>
        <v>#</v>
      </c>
      <c r="CS74" s="65" t="str">
        <f>IF(OR($B74=17,CS$2="нет"),"#",IF(CHOOSE($B74,CS$35,CS$36,CS$37,CS$38,CS$39,CS$40,CS$41,CS$42,CS$43,CS$44,CS$45,CS$46,CS$47,CS$48,CS$49,CS$50,"#")='Часть 1'!AJ28,1,0))</f>
        <v>#</v>
      </c>
      <c r="CT74" s="65" t="str">
        <f>IF(OR($B74=17,CT$2="нет"),"#",IF(AND('Часть 1'!AK28&lt;&gt;"#",CHOOSE($B74,CT$35,CT$36,CT$37,CT$38,CT$39,CT$40,CT$41,CT$42,CT$43,CT$44,CT$45,CT$46,CT$47,CT$48,CT$49,CT$50,"#")='Часть 1'!AK28),1,0)*IF(CT$33=2,CV74,1))</f>
        <v>#</v>
      </c>
      <c r="CV74" s="65" t="str">
        <f>IF(OR($B74=17,CV$2="нет"),"#",IF(CHOOSE($B74,CV$35,CV$36,CV$37,CV$38,CV$39,CV$40,CV$41,CV$42,CV$43,CV$44,CV$45,CV$46,CV$47,CV$48,CV$49,CV$50,"#")='Часть 1'!AM28,1,0))</f>
        <v>#</v>
      </c>
      <c r="CW74" s="65" t="str">
        <f>IF(OR($B74=17,CW$2="нет"),"#",IF(AND('Часть 1'!AN28&lt;&gt;"#",CHOOSE($B74,CW$35,CW$36,CW$37,CW$38,CW$39,CW$40,CW$41,CW$42,CW$43,CW$44,CW$45,CW$46,CW$47,CW$48,CW$49,CW$50,"#")='Часть 1'!AN28),1,0)*IF(CW$33=2,CY74,1))</f>
        <v>#</v>
      </c>
      <c r="CY74" s="65" t="str">
        <f>IF(OR($B74=17,CY$2="нет"),"#",IF(CHOOSE($B74,CY$35,CY$36,CY$37,CY$38,CY$39,CY$40,CY$41,CY$42,CY$43,CY$44,CY$45,CY$46,CY$47,CY$48,CY$49,CY$50,"#")='Часть 1'!AP28,1,0))</f>
        <v>#</v>
      </c>
      <c r="CZ74" s="65" t="str">
        <f>IF(OR($B74=17,CZ$2="нет"),"#",IF(AND('Часть 1'!AQ28&lt;&gt;"#",CHOOSE($B74,CZ$35,CZ$36,CZ$37,CZ$38,CZ$39,CZ$40,CZ$41,CZ$42,CZ$43,CZ$44,CZ$45,CZ$46,CZ$47,CZ$48,CZ$49,CZ$50,"#")='Часть 1'!AQ28),1,0)*IF(CZ$33=2,DB74,1))</f>
        <v>#</v>
      </c>
      <c r="DB74" s="65" t="str">
        <f>IF(OR($B74=17,DB$2="нет"),"#",IF(CHOOSE($B74,DB$35,DB$36,DB$37,DB$38,DB$39,DB$40,DB$41,DB$42,DB$43,DB$44,DB$45,DB$46,DB$47,DB$48,DB$49,DB$50,"#")='Часть 1'!AS28,1,0))</f>
        <v>#</v>
      </c>
      <c r="DC74" s="65" t="str">
        <f>IF(OR($B74=17,DC$2="нет"),"#",IF(AND('Часть 1'!AT28&lt;&gt;"#",CHOOSE($B74,DC$35,DC$36,DC$37,DC$38,DC$39,DC$40,DC$41,DC$42,DC$43,DC$44,DC$45,DC$46,DC$47,DC$48,DC$49,DC$50,"#")='Часть 1'!AT28),1,0)*IF(DC$33=2,DE74,1))</f>
        <v>#</v>
      </c>
      <c r="DE74" s="65" t="str">
        <f>IF(OR($B74=17,DE$2="нет"),"#",IF(CHOOSE($B74,DE$35,DE$36,DE$37,DE$38,DE$39,DE$40,DE$41,DE$42,DE$43,DE$44,DE$45,DE$46,DE$47,DE$48,DE$49,DE$50,"#")='Часть 1'!AV28,1,0))</f>
        <v>#</v>
      </c>
      <c r="DF74" s="65" t="str">
        <f>IF(OR($B74=17,DF$2="нет"),"#",IF(AND('Часть 1'!AW28&lt;&gt;"#",CHOOSE($B74,DF$35,DF$36,DF$37,DF$38,DF$39,DF$40,DF$41,DF$42,DF$43,DF$44,DF$45,DF$46,DF$47,DF$48,DF$49,DF$50,"#")='Часть 1'!AW28),1,0)*IF(DF$33=2,DH74,1))</f>
        <v>#</v>
      </c>
      <c r="DH74" s="65" t="str">
        <f>IF(OR($B74=17,DH$2="нет"),"#",IF(CHOOSE($B74,DH$35,DH$36,DH$37,DH$38,DH$39,DH$40,DH$41,DH$42,DH$43,DH$44,DH$45,DH$46,DH$47,DH$48,DH$49,DH$50,"#")='Часть 1'!AY28,1,0))</f>
        <v>#</v>
      </c>
      <c r="DI74" s="65" t="str">
        <f>IF(OR($B74=17,DI$2="нет"),"#",IF(AND('Часть 1'!AZ28&lt;&gt;"#",CHOOSE($B74,DI$35,DI$36,DI$37,DI$38,DI$39,DI$40,DI$41,DI$42,DI$43,DI$44,DI$45,DI$46,DI$47,DI$48,DI$49,DI$50,"#")='Часть 1'!AZ28),1,0)*IF(DI$33=2,DK74,1))</f>
        <v>#</v>
      </c>
      <c r="DK74" s="65" t="str">
        <f>IF(OR($B74=17,DK$2="нет"),"#",IF(CHOOSE($B74,DK$35,DK$36,DK$37,DK$38,DK$39,DK$40,DK$41,DK$42,DK$43,DK$44,DK$45,DK$46,DK$47,DK$48,DK$49,DK$50,"#")='Часть 1'!BB28,1,0))</f>
        <v>#</v>
      </c>
      <c r="DL74" s="65" t="str">
        <f>IF(OR($B74=17,DL$2="нет"),"#",IF(AND('Часть 1'!BC28&lt;&gt;"#",CHOOSE($B74,DL$35,DL$36,DL$37,DL$38,DL$39,DL$40,DL$41,DL$42,DL$43,DL$44,DL$45,DL$46,DL$47,DL$48,DL$49,DL$50,"#")='Часть 1'!BC28),1,0)*IF(DL$33=2,DN74,1))</f>
        <v>#</v>
      </c>
      <c r="DN74" s="65" t="str">
        <f>IF(OR($B74=17,DN$2="нет"),"#",IF(CHOOSE($B74,DN$35,DN$36,DN$37,DN$38,DN$39,DN$40,DN$41,DN$42,DN$43,DN$44,DN$45,DN$46,DN$47,DN$48,DN$49,DN$50,"#")='Часть 1'!BE28,1,0))</f>
        <v>#</v>
      </c>
      <c r="DO74" s="65" t="str">
        <f>IF(OR($B74=17,DO$2="нет"),"#",IF(AND('Часть 1'!BF28&lt;&gt;"#",CHOOSE($B74,DO$35,DO$36,DO$37,DO$38,DO$39,DO$40,DO$41,DO$42,DO$43,DO$44,DO$45,DO$46,DO$47,DO$48,DO$49,DO$50,"#")='Часть 1'!BF28),1,0)*IF(DO$33=2,DQ74,1))</f>
        <v>#</v>
      </c>
      <c r="DQ74" s="65" t="str">
        <f>IF(OR($B74=17,DQ$2="нет"),"#",IF(CHOOSE($B74,DQ$35,DQ$36,DQ$37,DQ$38,DQ$39,DQ$40,DQ$41,DQ$42,DQ$43,DQ$44,DQ$45,DQ$46,DQ$47,DQ$48,DQ$49,DQ$50,"#")='Часть 1'!BH28,1,0))</f>
        <v>#</v>
      </c>
      <c r="DR74" s="65" t="str">
        <f>IF(OR($B74=17,DR$2="нет"),"#",IF(AND('Часть 1'!BI28&lt;&gt;"#",CHOOSE($B74,DR$35,DR$36,DR$37,DR$38,DR$39,DR$40,DR$41,DR$42,DR$43,DR$44,DR$45,DR$46,DR$47,DR$48,DR$49,DR$50,"#")='Часть 1'!BI28),1,0)*IF(DR$33=2,DT74,1))</f>
        <v>#</v>
      </c>
      <c r="DT74" s="65" t="str">
        <f>IF(OR($B74=17,DT$2="нет"),"#",IF(CHOOSE($B74,DT$35,DT$36,DT$37,DT$38,DT$39,DT$40,DT$41,DT$42,DT$43,DT$44,DT$45,DT$46,DT$47,DT$48,DT$49,DT$50,"#")='Часть 1'!BK28,1,0))</f>
        <v>#</v>
      </c>
    </row>
    <row r="75" spans="1:124" x14ac:dyDescent="0.2">
      <c r="A75" s="63">
        <v>23</v>
      </c>
      <c r="B75" s="63">
        <f>IF(AND(Список!H28&gt;0,Список!K28=1),CHOOSE(Список!M28,1,2,3,4,5,6,7,8,9,10,11,12,13,14,15,16),17)</f>
        <v>17</v>
      </c>
      <c r="C75" s="65" t="str">
        <f>IF(OR($B75=17,C$2="нет"),"#",IF(BM75=1,1,IF(CHOOSE($B75,C$35,C$36,C$37,C$38,C$39,C$40,C$41,C$42,C$43,C$44,C$45,C$46,C$47,C$48,C$49,C$50,"#")='Часть 1'!D29,1,0)*IF(C$33=2,E75,1)))</f>
        <v>#</v>
      </c>
      <c r="E75" s="65" t="str">
        <f>IF(OR($B75=17,E$2="нет"),"#",IF(CHOOSE($B75,E$35,E$36,E$37,E$38,E$39,E$40,E$41,E$42,E$43,E$44,E$45,E$46,E$47,E$48,E$49,E$50,"#")='Часть 1'!F29,1,0))</f>
        <v>#</v>
      </c>
      <c r="F75" s="65" t="str">
        <f>IF(OR($B75=17,F$2="нет"),"#",IF(BP75=1,1,IF(CHOOSE($B75,F$35,F$36,F$37,F$38,F$39,F$40,F$41,F$42,F$43,F$44,F$45,F$46,F$47,F$48,F$49,F$50,"#")='Часть 1'!G29,1,0)*IF(F$33=2,H75,1)))</f>
        <v>#</v>
      </c>
      <c r="H75" s="65" t="str">
        <f>IF(OR($B75=17,H$2="нет"),"#",IF(CHOOSE($B75,H$35,H$36,H$37,H$38,H$39,H$40,H$41,H$42,H$43,H$44,H$45,H$46,H$47,H$48,H$49,H$50,"#")='Часть 1'!I29,1,0))</f>
        <v>#</v>
      </c>
      <c r="I75" s="65" t="str">
        <f>IF(OR($B75=17,I$2="нет"),"#",IF(BS75=1,1,IF(CHOOSE($B75,I$35,I$36,I$37,I$38,I$39,I$40,I$41,I$42,I$43,I$44,I$45,I$46,I$47,I$48,I$49,I$50,"#")='Часть 1'!J29,1,0)*IF(I$33=2,K75,1)))</f>
        <v>#</v>
      </c>
      <c r="K75" s="65" t="str">
        <f>IF(OR($B75=17,K$2="нет"),"#",IF(CHOOSE($B75,K$35,K$36,K$37,K$38,K$39,K$40,K$41,K$42,K$43,K$44,K$45,K$46,K$47,K$48,K$49,K$50,"#")='Часть 1'!L29,1,0))</f>
        <v>#</v>
      </c>
      <c r="L75" s="65" t="str">
        <f>IF(OR($B75=17,L$2="нет"),"#",IF(BV75=1,1,IF(CHOOSE($B75,L$35,L$36,L$37,L$38,L$39,L$40,L$41,L$42,L$43,L$44,L$45,L$46,L$47,L$48,L$49,L$50,"#")='Часть 1'!M29,1,0)*IF(L$33=2,N75,1)))</f>
        <v>#</v>
      </c>
      <c r="N75" s="65" t="str">
        <f>IF(OR($B75=17,N$2="нет"),"#",IF(CHOOSE($B75,N$35,N$36,N$37,N$38,N$39,N$40,N$41,N$42,N$43,N$44,N$45,N$46,N$47,N$48,N$49,N$50,"#")='Часть 1'!O29,1,0))</f>
        <v>#</v>
      </c>
      <c r="O75" s="65" t="str">
        <f>IF(OR($B75=17,O$2="нет"),"#",IF(BY75=1,1,IF(CHOOSE($B75,O$35,O$36,O$37,O$38,O$39,O$40,O$41,O$42,O$43,O$44,O$45,O$46,O$47,O$48,O$49,O$50,"#")='Часть 1'!P29,1,0)*IF(O$33=2,Q75,1)))</f>
        <v>#</v>
      </c>
      <c r="Q75" s="65" t="str">
        <f>IF(OR($B75=17,Q$2="нет"),"#",IF(CHOOSE($B75,Q$35,Q$36,Q$37,Q$38,Q$39,Q$40,Q$41,Q$42,Q$43,Q$44,Q$45,Q$46,Q$47,Q$48,Q$49,Q$50,"#")='Часть 1'!R29,1,0))</f>
        <v>#</v>
      </c>
      <c r="R75" s="65" t="str">
        <f>IF(OR($B75=17,R$2="нет"),"#",IF(CB75=1,1,IF(CHOOSE($B75,R$35,R$36,R$37,R$38,R$39,R$40,R$41,R$42,R$43,R$44,R$45,R$46,R$47,R$48,R$49,R$50,"#")='Часть 1'!S29,1,0)*IF(R$33=2,T75,1)))</f>
        <v>#</v>
      </c>
      <c r="T75" s="65" t="str">
        <f>IF(OR($B75=17,T$2="нет"),"#",IF(CHOOSE($B75,T$35,T$36,T$37,T$38,T$39,T$40,T$41,T$42,T$43,T$44,T$45,T$46,T$47,T$48,T$49,T$50,"#")='Часть 1'!U29,1,0))</f>
        <v>#</v>
      </c>
      <c r="U75" s="65" t="str">
        <f>IF(OR($B75=17,U$2="нет"),"#",IF(CE75=1,1,IF(CHOOSE($B75,U$35,U$36,U$37,U$38,U$39,U$40,U$41,U$42,U$43,U$44,U$45,U$46,U$47,U$48,U$49,U$50,"#")='Часть 1'!V29,1,0)*IF(U$33=2,W75,1)))</f>
        <v>#</v>
      </c>
      <c r="W75" s="65" t="str">
        <f>IF(OR($B75=17,W$2="нет"),"#",IF(CHOOSE($B75,W$35,W$36,W$37,W$38,W$39,W$40,W$41,W$42,W$43,W$44,W$45,W$46,W$47,W$48,W$49,W$50,"#")='Часть 1'!X29,1,0))</f>
        <v>#</v>
      </c>
      <c r="X75" s="65" t="str">
        <f>IF(OR($B75=17,X$2="нет"),"#",IF(CH75=1,1,IF(CHOOSE($B75,X$35,X$36,X$37,X$38,X$39,X$40,X$41,X$42,X$43,X$44,X$45,X$46,X$47,X$48,X$49,X$50,"#")='Часть 1'!Y29,1,0)*IF(X$33=2,Z75,1)))</f>
        <v>#</v>
      </c>
      <c r="Z75" s="65" t="str">
        <f>IF(OR($B75=17,Z$2="нет"),"#",IF(CHOOSE($B75,Z$35,Z$36,Z$37,Z$38,Z$39,Z$40,Z$41,Z$42,Z$43,Z$44,Z$45,Z$46,Z$47,Z$48,Z$49,Z$50,"#")='Часть 1'!AA29,1,0))</f>
        <v>#</v>
      </c>
      <c r="AA75" s="65" t="str">
        <f>IF(OR($B75=17,AA$2="нет"),"#",IF(CK75=1,1,IF(CHOOSE($B75,AA$35,AA$36,AA$37,AA$38,AA$39,AA$40,AA$41,AA$42,AA$43,AA$44,AA$45,AA$46,AA$47,AA$48,AA$49,AA$50,"#")='Часть 1'!AB29,1,0)*IF(AA$33=2,AC75,1)))</f>
        <v>#</v>
      </c>
      <c r="AC75" s="65" t="str">
        <f>IF(OR($B75=17,AC$2="нет"),"#",IF(CHOOSE($B75,AC$35,AC$36,AC$37,AC$38,AC$39,AC$40,AC$41,AC$42,AC$43,AC$44,AC$45,AC$46,AC$47,AC$48,AC$49,AC$50,"#")='Часть 1'!AD29,1,0))</f>
        <v>#</v>
      </c>
      <c r="AD75" s="65" t="str">
        <f>IF(OR($B75=17,AD$2="нет"),"#",IF(CN75=1,1,IF(CHOOSE($B75,AD$35,AD$36,AD$37,AD$38,AD$39,AD$40,AD$41,AD$42,AD$43,AD$44,AD$45,AD$46,AD$47,AD$48,AD$49,AD$50,"#")='Часть 1'!AE29,1,0)*IF(AD$33=2,AF75,1)))</f>
        <v>#</v>
      </c>
      <c r="AF75" s="65" t="str">
        <f>IF(OR($B75=17,AF$2="нет"),"#",IF(CHOOSE($B75,AF$35,AF$36,AF$37,AF$38,AF$39,AF$40,AF$41,AF$42,AF$43,AF$44,AF$45,AF$46,AF$47,AF$48,AF$49,AF$50,"#")='Часть 1'!AG29,1,0))</f>
        <v>#</v>
      </c>
      <c r="AG75" s="65" t="str">
        <f>IF(OR($B75=17,AG$2="нет"),"#",IF(CQ75=1,1,IF(CHOOSE($B75,AG$35,AG$36,AG$37,AG$38,AG$39,AG$40,AG$41,AG$42,AG$43,AG$44,AG$45,AG$46,AG$47,AG$48,AG$49,AG$50,"#")='Часть 1'!AH29,1,0)*IF(AG$33=2,AI75,1)))</f>
        <v>#</v>
      </c>
      <c r="AI75" s="65" t="str">
        <f>IF(OR($B75=17,AI$2="нет"),"#",IF(CHOOSE($B75,AI$35,AI$36,AI$37,AI$38,AI$39,AI$40,AI$41,AI$42,AI$43,AI$44,AI$45,AI$46,AI$47,AI$48,AI$49,AI$50,"#")='Часть 1'!AJ29,1,0))</f>
        <v>#</v>
      </c>
      <c r="AJ75" s="65" t="str">
        <f>IF(OR($B75=17,AJ$2="нет"),"#",IF(CT75=1,1,IF(CHOOSE($B75,AJ$35,AJ$36,AJ$37,AJ$38,AJ$39,AJ$40,AJ$41,AJ$42,AJ$43,AJ$44,AJ$45,AJ$46,AJ$47,AJ$48,AJ$49,AJ$50,"#")='Часть 1'!AK29,1,0)*IF(AJ$33=2,AL75,1)))</f>
        <v>#</v>
      </c>
      <c r="AL75" s="65" t="str">
        <f>IF(OR($B75=17,AL$2="нет"),"#",IF(CHOOSE($B75,AL$35,AL$36,AL$37,AL$38,AL$39,AL$40,AL$41,AL$42,AL$43,AL$44,AL$45,AL$46,AL$47,AL$48,AL$49,AL$50,"#")='Часть 1'!AM29,1,0))</f>
        <v>#</v>
      </c>
      <c r="AM75" s="65" t="str">
        <f>IF(OR($B75=17,AM$2="нет"),"#",IF(CW75=1,1,IF(CHOOSE($B75,AM$35,AM$36,AM$37,AM$38,AM$39,AM$40,AM$41,AM$42,AM$43,AM$44,AM$45,AM$46,AM$47,AM$48,AM$49,AM$50,"#")='Часть 1'!AN29,1,0)*IF(AM$33=2,AO75,1)))</f>
        <v>#</v>
      </c>
      <c r="AO75" s="65" t="str">
        <f>IF(OR($B75=17,AO$2="нет"),"#",IF(CHOOSE($B75,AO$35,AO$36,AO$37,AO$38,AO$39,AO$40,AO$41,AO$42,AO$43,AO$44,AO$45,AO$46,AO$47,AO$48,AO$49,AO$50,"#")='Часть 1'!AP29,1,0))</f>
        <v>#</v>
      </c>
      <c r="AP75" s="65" t="str">
        <f>IF(OR($B75=17,AP$2="нет"),"#",IF(CZ75=1,1,IF(CHOOSE($B75,AP$35,AP$36,AP$37,AP$38,AP$39,AP$40,AP$41,AP$42,AP$43,AP$44,AP$45,AP$46,AP$47,AP$48,AP$49,AP$50,"#")='Часть 1'!AQ29,1,0)*IF(AP$33=2,AR75,1)))</f>
        <v>#</v>
      </c>
      <c r="AR75" s="65" t="str">
        <f>IF(OR($B75=17,AR$2="нет"),"#",IF(CHOOSE($B75,AR$35,AR$36,AR$37,AR$38,AR$39,AR$40,AR$41,AR$42,AR$43,AR$44,AR$45,AR$46,AR$47,AR$48,AR$49,AR$50,"#")='Часть 1'!AS29,1,0))</f>
        <v>#</v>
      </c>
      <c r="AS75" s="65" t="str">
        <f>IF(OR($B75=17,AS$2="нет"),"#",IF(DC75=1,1,IF(CHOOSE($B75,AS$35,AS$36,AS$37,AS$38,AS$39,AS$40,AS$41,AS$42,AS$43,AS$44,AS$45,AS$46,AS$47,AS$48,AS$49,AS$50,"#")='Часть 1'!AT29,1,0)*IF(AS$33=2,AU75,1)))</f>
        <v>#</v>
      </c>
      <c r="AU75" s="65" t="str">
        <f>IF(OR($B75=17,AU$2="нет"),"#",IF(CHOOSE($B75,AU$35,AU$36,AU$37,AU$38,AU$39,AU$40,AU$41,AU$42,AU$43,AU$44,AU$45,AU$46,AU$47,AU$48,AU$49,AU$50,"#")='Часть 1'!AV29,1,0))</f>
        <v>#</v>
      </c>
      <c r="AV75" s="65" t="str">
        <f>IF(OR($B75=17,AV$2="нет"),"#",IF(DF75=1,1,IF(CHOOSE($B75,AV$35,AV$36,AV$37,AV$38,AV$39,AV$40,AV$41,AV$42,AV$43,AV$44,AV$45,AV$46,AV$47,AV$48,AV$49,AV$50,"#")='Часть 1'!AW29,1,0)*IF(AV$33=2,AX75,1)))</f>
        <v>#</v>
      </c>
      <c r="AX75" s="65" t="str">
        <f>IF(OR($B75=17,AX$2="нет"),"#",IF(CHOOSE($B75,AX$35,AX$36,AX$37,AX$38,AX$39,AX$40,AX$41,AX$42,AX$43,AX$44,AX$45,AX$46,AX$47,AX$48,AX$49,AX$50,"#")='Часть 1'!AY29,1,0))</f>
        <v>#</v>
      </c>
      <c r="AY75" s="65" t="str">
        <f>IF(OR($B75=17,AY$2="нет"),"#",IF(DI75=1,1,IF(CHOOSE($B75,AY$35,AY$36,AY$37,AY$38,AY$39,AY$40,AY$41,AY$42,AY$43,AY$44,AY$45,AY$46,AY$47,AY$48,AY$49,AY$50,"#")='Часть 1'!AZ29,1,0)*IF(AY$33=2,BA75,1)))</f>
        <v>#</v>
      </c>
      <c r="BA75" s="65" t="str">
        <f>IF(OR($B75=17,BA$2="нет"),"#",IF(CHOOSE($B75,BA$35,BA$36,BA$37,BA$38,BA$39,BA$40,BA$41,BA$42,BA$43,BA$44,BA$45,BA$46,BA$47,BA$48,BA$49,BA$50,"#")='Часть 1'!BB29,1,0))</f>
        <v>#</v>
      </c>
      <c r="BB75" s="65" t="str">
        <f>IF(OR($B75=17,BB$2="нет"),"#",IF(DL75=1,1,IF(CHOOSE($B75,BB$35,BB$36,BB$37,BB$38,BB$39,BB$40,BB$41,BB$42,BB$43,BB$44,BB$45,BB$46,BB$47,BB$48,BB$49,BB$50,"#")='Часть 1'!BC29,1,0)*IF(BB$33=2,BD75,1)))</f>
        <v>#</v>
      </c>
      <c r="BD75" s="65" t="str">
        <f>IF(OR($B75=17,BD$2="нет"),"#",IF(CHOOSE($B75,BD$35,BD$36,BD$37,BD$38,BD$39,BD$40,BD$41,BD$42,BD$43,BD$44,BD$45,BD$46,BD$47,BD$48,BD$49,BD$50,"#")='Часть 1'!BE29,1,0))</f>
        <v>#</v>
      </c>
      <c r="BE75" s="65" t="str">
        <f>IF(OR($B75=17,BE$2="нет"),"#",IF(DO75=1,1,IF(CHOOSE($B75,BE$35,BE$36,BE$37,BE$38,BE$39,BE$40,BE$41,BE$42,BE$43,BE$44,BE$45,BE$46,BE$47,BE$48,BE$49,BE$50,"#")='Часть 1'!BF29,1,0)*IF(BE$33=2,BG75,1)))</f>
        <v>#</v>
      </c>
      <c r="BG75" s="65" t="str">
        <f>IF(OR($B75=17,BG$2="нет"),"#",IF(CHOOSE($B75,BG$35,BG$36,BG$37,BG$38,BG$39,BG$40,BG$41,BG$42,BG$43,BG$44,BG$45,BG$46,BG$47,BG$48,BG$49,BG$50,"#")='Часть 1'!BH29,1,0))</f>
        <v>#</v>
      </c>
      <c r="BH75" s="65" t="str">
        <f>IF(OR($B75=17,BH$2="нет"),"#",IF(DR75=1,1,IF(CHOOSE($B75,BH$35,BH$36,BH$37,BH$38,BH$39,BH$40,BH$41,BH$42,BH$43,BH$44,BH$45,BH$46,BH$47,BH$48,BH$49,BH$50,"#")='Часть 1'!BI29,1,0)*IF(BH$33=2,BJ75,1)))</f>
        <v>#</v>
      </c>
      <c r="BJ75" s="65" t="str">
        <f>IF(OR($B75=17,BJ$2="нет"),"#",IF(CHOOSE($B75,BJ$35,BJ$36,BJ$37,BJ$38,BJ$39,BJ$40,BJ$41,BJ$42,BJ$43,BJ$44,BJ$45,BJ$46,BJ$47,BJ$48,BJ$49,BJ$50,"#")='Часть 1'!BK29,1,0))</f>
        <v>#</v>
      </c>
      <c r="BM75" s="65" t="str">
        <f>IF(OR($B75=17,BM$2="нет"),"#",IF(AND('Часть 1'!D29&lt;&gt;"#",CHOOSE($B75,BM$35,BM$36,BM$37,BM$38,BM$39,BM$40,BM$41,BM$42,BM$43,BM$44,BM$45,BM$46,BM$47,BM$48,BM$49,BM$50,"#")='Часть 1'!D29),1,0)*IF(BM$33=2,BO75,1))</f>
        <v>#</v>
      </c>
      <c r="BO75" s="65" t="str">
        <f>IF(OR($B75=17,BO$2="нет"),"#",IF(CHOOSE($B75,BO$35,BO$36,BO$37,BO$38,BO$39,BO$40,BO$41,BO$42,BO$43,BO$44,BO$45,BO$46,BO$47,BO$48,BO$49,BO$50,"#")='Часть 1'!F29,1,0))</f>
        <v>#</v>
      </c>
      <c r="BP75" s="65" t="str">
        <f>IF(OR($B75=17,BP$2="нет"),"#",IF(AND('Часть 1'!G29&lt;&gt;"#",CHOOSE($B75,BP$35,BP$36,BP$37,BP$38,BP$39,BP$40,BP$41,BP$42,BP$43,BP$44,BP$45,BP$46,BP$47,BP$48,BP$49,BP$50,"#")='Часть 1'!G29),1,0)*IF(BP$33=2,BR75,1))</f>
        <v>#</v>
      </c>
      <c r="BR75" s="65" t="str">
        <f>IF(OR($B75=17,BR$2="нет"),"#",IF(CHOOSE($B75,BR$35,BR$36,BR$37,BR$38,BR$39,BR$40,BR$41,BR$42,BR$43,BR$44,BR$45,BR$46,BR$47,BR$48,BR$49,BR$50,"#")='Часть 1'!I29,1,0))</f>
        <v>#</v>
      </c>
      <c r="BS75" s="65" t="str">
        <f>IF(OR($B75=17,BS$2="нет"),"#",IF(AND('Часть 1'!J29&lt;&gt;"#",CHOOSE($B75,BS$35,BS$36,BS$37,BS$38,BS$39,BS$40,BS$41,BS$42,BS$43,BS$44,BS$45,BS$46,BS$47,BS$48,BS$49,BS$50,"#")='Часть 1'!J29),1,0)*IF(BS$33=2,BU75,1))</f>
        <v>#</v>
      </c>
      <c r="BU75" s="65" t="str">
        <f>IF(OR($B75=17,BU$2="нет"),"#",IF(CHOOSE($B75,BU$35,BU$36,BU$37,BU$38,BU$39,BU$40,BU$41,BU$42,BU$43,BU$44,BU$45,BU$46,BU$47,BU$48,BU$49,BU$50,"#")='Часть 1'!L29,1,0))</f>
        <v>#</v>
      </c>
      <c r="BV75" s="65" t="str">
        <f>IF(OR($B75=17,BV$2="нет"),"#",IF(AND('Часть 1'!M29&lt;&gt;"#",CHOOSE($B75,BV$35,BV$36,BV$37,BV$38,BV$39,BV$40,BV$41,BV$42,BV$43,BV$44,BV$45,BV$46,BV$47,BV$48,BV$49,BV$50,"#")='Часть 1'!M29),1,0)*IF(BV$33=2,BX75,1))</f>
        <v>#</v>
      </c>
      <c r="BX75" s="65" t="str">
        <f>IF(OR($B75=17,BX$2="нет"),"#",IF(CHOOSE($B75,BX$35,BX$36,BX$37,BX$38,BX$39,BX$40,BX$41,BX$42,BX$43,BX$44,BX$45,BX$46,BX$47,BX$48,BX$49,BX$50,"#")='Часть 1'!O29,1,0))</f>
        <v>#</v>
      </c>
      <c r="BY75" s="65" t="str">
        <f>IF(OR($B75=17,BY$2="нет"),"#",IF(AND('Часть 1'!P29&lt;&gt;"#",CHOOSE($B75,BY$35,BY$36,BY$37,BY$38,BY$39,BY$40,BY$41,BY$42,BY$43,BY$44,BY$45,BY$46,BY$47,BY$48,BY$49,BY$50,"#")='Часть 1'!P29),1,0)*IF(BY$33=2,CA75,1))</f>
        <v>#</v>
      </c>
      <c r="CA75" s="65" t="str">
        <f>IF(OR($B75=17,CA$2="нет"),"#",IF(CHOOSE($B75,CA$35,CA$36,CA$37,CA$38,CA$39,CA$40,CA$41,CA$42,CA$43,CA$44,CA$45,CA$46,CA$47,CA$48,CA$49,CA$50,"#")='Часть 1'!R29,1,0))</f>
        <v>#</v>
      </c>
      <c r="CB75" s="65" t="str">
        <f>IF(OR($B75=17,CB$2="нет"),"#",IF(AND('Часть 1'!S29&lt;&gt;"#",CHOOSE($B75,CB$35,CB$36,CB$37,CB$38,CB$39,CB$40,CB$41,CB$42,CB$43,CB$44,CB$45,CB$46,CB$47,CB$48,CB$49,CB$50,"#")='Часть 1'!S29),1,0)*IF(CB$33=2,CD75,1))</f>
        <v>#</v>
      </c>
      <c r="CD75" s="65" t="str">
        <f>IF(OR($B75=17,CD$2="нет"),"#",IF(CHOOSE($B75,CD$35,CD$36,CD$37,CD$38,CD$39,CD$40,CD$41,CD$42,CD$43,CD$44,CD$45,CD$46,CD$47,CD$48,CD$49,CD$50,"#")='Часть 1'!U29,1,0))</f>
        <v>#</v>
      </c>
      <c r="CE75" s="65" t="str">
        <f>IF(OR($B75=17,CE$2="нет"),"#",IF(AND('Часть 1'!V29&lt;&gt;"#",CHOOSE($B75,CE$35,CE$36,CE$37,CE$38,CE$39,CE$40,CE$41,CE$42,CE$43,CE$44,CE$45,CE$46,CE$47,CE$48,CE$49,CE$50,"#")='Часть 1'!V29),1,0)*IF(CE$33=2,CG75,1))</f>
        <v>#</v>
      </c>
      <c r="CG75" s="65" t="str">
        <f>IF(OR($B75=17,CG$2="нет"),"#",IF(CHOOSE($B75,CG$35,CG$36,CG$37,CG$38,CG$39,CG$40,CG$41,CG$42,CG$43,CG$44,CG$45,CG$46,CG$47,CG$48,CG$49,CG$50,"#")='Часть 1'!X29,1,0))</f>
        <v>#</v>
      </c>
      <c r="CH75" s="65" t="str">
        <f>IF(OR($B75=17,CH$2="нет"),"#",IF(AND('Часть 1'!Y29&lt;&gt;"#",CHOOSE($B75,CH$35,CH$36,CH$37,CH$38,CH$39,CH$40,CH$41,CH$42,CH$43,CH$44,CH$45,CH$46,CH$47,CH$48,CH$49,CH$50,"#")='Часть 1'!Y29),1,0)*IF(CH$33=2,CJ75,1))</f>
        <v>#</v>
      </c>
      <c r="CJ75" s="65" t="str">
        <f>IF(OR($B75=17,CJ$2="нет"),"#",IF(CHOOSE($B75,CJ$35,CJ$36,CJ$37,CJ$38,CJ$39,CJ$40,CJ$41,CJ$42,CJ$43,CJ$44,CJ$45,CJ$46,CJ$47,CJ$48,CJ$49,CJ$50,"#")='Часть 1'!AA29,1,0))</f>
        <v>#</v>
      </c>
      <c r="CK75" s="65" t="str">
        <f>IF(OR($B75=17,CK$2="нет"),"#",IF(AND('Часть 1'!AB29&lt;&gt;"#",CHOOSE($B75,CK$35,CK$36,CK$37,CK$38,CK$39,CK$40,CK$41,CK$42,CK$43,CK$44,CK$45,CK$46,CK$47,CK$48,CK$49,CK$50,"#")='Часть 1'!AB29),1,0)*IF(CK$33=2,CM75,1))</f>
        <v>#</v>
      </c>
      <c r="CM75" s="65" t="str">
        <f>IF(OR($B75=17,CM$2="нет"),"#",IF(CHOOSE($B75,CM$35,CM$36,CM$37,CM$38,CM$39,CM$40,CM$41,CM$42,CM$43,CM$44,CM$45,CM$46,CM$47,CM$48,CM$49,CM$50,"#")='Часть 1'!AD29,1,0))</f>
        <v>#</v>
      </c>
      <c r="CN75" s="65" t="str">
        <f>IF(OR($B75=17,CN$2="нет"),"#",IF(AND('Часть 1'!AE29&lt;&gt;"#",CHOOSE($B75,CN$35,CN$36,CN$37,CN$38,CN$39,CN$40,CN$41,CN$42,CN$43,CN$44,CN$45,CN$46,CN$47,CN$48,CN$49,CN$50,"#")='Часть 1'!AE29),1,0)*IF(CN$33=2,CP75,1))</f>
        <v>#</v>
      </c>
      <c r="CP75" s="65" t="str">
        <f>IF(OR($B75=17,CP$2="нет"),"#",IF(CHOOSE($B75,CP$35,CP$36,CP$37,CP$38,CP$39,CP$40,CP$41,CP$42,CP$43,CP$44,CP$45,CP$46,CP$47,CP$48,CP$49,CP$50,"#")='Часть 1'!AG29,1,0))</f>
        <v>#</v>
      </c>
      <c r="CQ75" s="65" t="str">
        <f>IF(OR($B75=17,CQ$2="нет"),"#",IF(AND('Часть 1'!AH29&lt;&gt;"#",CHOOSE($B75,CQ$35,CQ$36,CQ$37,CQ$38,CQ$39,CQ$40,CQ$41,CQ$42,CQ$43,CQ$44,CQ$45,CQ$46,CQ$47,CQ$48,CQ$49,CQ$50,"#")='Часть 1'!AH29),1,0)*IF(CQ$33=2,CS75,1))</f>
        <v>#</v>
      </c>
      <c r="CS75" s="65" t="str">
        <f>IF(OR($B75=17,CS$2="нет"),"#",IF(CHOOSE($B75,CS$35,CS$36,CS$37,CS$38,CS$39,CS$40,CS$41,CS$42,CS$43,CS$44,CS$45,CS$46,CS$47,CS$48,CS$49,CS$50,"#")='Часть 1'!AJ29,1,0))</f>
        <v>#</v>
      </c>
      <c r="CT75" s="65" t="str">
        <f>IF(OR($B75=17,CT$2="нет"),"#",IF(AND('Часть 1'!AK29&lt;&gt;"#",CHOOSE($B75,CT$35,CT$36,CT$37,CT$38,CT$39,CT$40,CT$41,CT$42,CT$43,CT$44,CT$45,CT$46,CT$47,CT$48,CT$49,CT$50,"#")='Часть 1'!AK29),1,0)*IF(CT$33=2,CV75,1))</f>
        <v>#</v>
      </c>
      <c r="CV75" s="65" t="str">
        <f>IF(OR($B75=17,CV$2="нет"),"#",IF(CHOOSE($B75,CV$35,CV$36,CV$37,CV$38,CV$39,CV$40,CV$41,CV$42,CV$43,CV$44,CV$45,CV$46,CV$47,CV$48,CV$49,CV$50,"#")='Часть 1'!AM29,1,0))</f>
        <v>#</v>
      </c>
      <c r="CW75" s="65" t="str">
        <f>IF(OR($B75=17,CW$2="нет"),"#",IF(AND('Часть 1'!AN29&lt;&gt;"#",CHOOSE($B75,CW$35,CW$36,CW$37,CW$38,CW$39,CW$40,CW$41,CW$42,CW$43,CW$44,CW$45,CW$46,CW$47,CW$48,CW$49,CW$50,"#")='Часть 1'!AN29),1,0)*IF(CW$33=2,CY75,1))</f>
        <v>#</v>
      </c>
      <c r="CY75" s="65" t="str">
        <f>IF(OR($B75=17,CY$2="нет"),"#",IF(CHOOSE($B75,CY$35,CY$36,CY$37,CY$38,CY$39,CY$40,CY$41,CY$42,CY$43,CY$44,CY$45,CY$46,CY$47,CY$48,CY$49,CY$50,"#")='Часть 1'!AP29,1,0))</f>
        <v>#</v>
      </c>
      <c r="CZ75" s="65" t="str">
        <f>IF(OR($B75=17,CZ$2="нет"),"#",IF(AND('Часть 1'!AQ29&lt;&gt;"#",CHOOSE($B75,CZ$35,CZ$36,CZ$37,CZ$38,CZ$39,CZ$40,CZ$41,CZ$42,CZ$43,CZ$44,CZ$45,CZ$46,CZ$47,CZ$48,CZ$49,CZ$50,"#")='Часть 1'!AQ29),1,0)*IF(CZ$33=2,DB75,1))</f>
        <v>#</v>
      </c>
      <c r="DB75" s="65" t="str">
        <f>IF(OR($B75=17,DB$2="нет"),"#",IF(CHOOSE($B75,DB$35,DB$36,DB$37,DB$38,DB$39,DB$40,DB$41,DB$42,DB$43,DB$44,DB$45,DB$46,DB$47,DB$48,DB$49,DB$50,"#")='Часть 1'!AS29,1,0))</f>
        <v>#</v>
      </c>
      <c r="DC75" s="65" t="str">
        <f>IF(OR($B75=17,DC$2="нет"),"#",IF(AND('Часть 1'!AT29&lt;&gt;"#",CHOOSE($B75,DC$35,DC$36,DC$37,DC$38,DC$39,DC$40,DC$41,DC$42,DC$43,DC$44,DC$45,DC$46,DC$47,DC$48,DC$49,DC$50,"#")='Часть 1'!AT29),1,0)*IF(DC$33=2,DE75,1))</f>
        <v>#</v>
      </c>
      <c r="DE75" s="65" t="str">
        <f>IF(OR($B75=17,DE$2="нет"),"#",IF(CHOOSE($B75,DE$35,DE$36,DE$37,DE$38,DE$39,DE$40,DE$41,DE$42,DE$43,DE$44,DE$45,DE$46,DE$47,DE$48,DE$49,DE$50,"#")='Часть 1'!AV29,1,0))</f>
        <v>#</v>
      </c>
      <c r="DF75" s="65" t="str">
        <f>IF(OR($B75=17,DF$2="нет"),"#",IF(AND('Часть 1'!AW29&lt;&gt;"#",CHOOSE($B75,DF$35,DF$36,DF$37,DF$38,DF$39,DF$40,DF$41,DF$42,DF$43,DF$44,DF$45,DF$46,DF$47,DF$48,DF$49,DF$50,"#")='Часть 1'!AW29),1,0)*IF(DF$33=2,DH75,1))</f>
        <v>#</v>
      </c>
      <c r="DH75" s="65" t="str">
        <f>IF(OR($B75=17,DH$2="нет"),"#",IF(CHOOSE($B75,DH$35,DH$36,DH$37,DH$38,DH$39,DH$40,DH$41,DH$42,DH$43,DH$44,DH$45,DH$46,DH$47,DH$48,DH$49,DH$50,"#")='Часть 1'!AY29,1,0))</f>
        <v>#</v>
      </c>
      <c r="DI75" s="65" t="str">
        <f>IF(OR($B75=17,DI$2="нет"),"#",IF(AND('Часть 1'!AZ29&lt;&gt;"#",CHOOSE($B75,DI$35,DI$36,DI$37,DI$38,DI$39,DI$40,DI$41,DI$42,DI$43,DI$44,DI$45,DI$46,DI$47,DI$48,DI$49,DI$50,"#")='Часть 1'!AZ29),1,0)*IF(DI$33=2,DK75,1))</f>
        <v>#</v>
      </c>
      <c r="DK75" s="65" t="str">
        <f>IF(OR($B75=17,DK$2="нет"),"#",IF(CHOOSE($B75,DK$35,DK$36,DK$37,DK$38,DK$39,DK$40,DK$41,DK$42,DK$43,DK$44,DK$45,DK$46,DK$47,DK$48,DK$49,DK$50,"#")='Часть 1'!BB29,1,0))</f>
        <v>#</v>
      </c>
      <c r="DL75" s="65" t="str">
        <f>IF(OR($B75=17,DL$2="нет"),"#",IF(AND('Часть 1'!BC29&lt;&gt;"#",CHOOSE($B75,DL$35,DL$36,DL$37,DL$38,DL$39,DL$40,DL$41,DL$42,DL$43,DL$44,DL$45,DL$46,DL$47,DL$48,DL$49,DL$50,"#")='Часть 1'!BC29),1,0)*IF(DL$33=2,DN75,1))</f>
        <v>#</v>
      </c>
      <c r="DN75" s="65" t="str">
        <f>IF(OR($B75=17,DN$2="нет"),"#",IF(CHOOSE($B75,DN$35,DN$36,DN$37,DN$38,DN$39,DN$40,DN$41,DN$42,DN$43,DN$44,DN$45,DN$46,DN$47,DN$48,DN$49,DN$50,"#")='Часть 1'!BE29,1,0))</f>
        <v>#</v>
      </c>
      <c r="DO75" s="65" t="str">
        <f>IF(OR($B75=17,DO$2="нет"),"#",IF(AND('Часть 1'!BF29&lt;&gt;"#",CHOOSE($B75,DO$35,DO$36,DO$37,DO$38,DO$39,DO$40,DO$41,DO$42,DO$43,DO$44,DO$45,DO$46,DO$47,DO$48,DO$49,DO$50,"#")='Часть 1'!BF29),1,0)*IF(DO$33=2,DQ75,1))</f>
        <v>#</v>
      </c>
      <c r="DQ75" s="65" t="str">
        <f>IF(OR($B75=17,DQ$2="нет"),"#",IF(CHOOSE($B75,DQ$35,DQ$36,DQ$37,DQ$38,DQ$39,DQ$40,DQ$41,DQ$42,DQ$43,DQ$44,DQ$45,DQ$46,DQ$47,DQ$48,DQ$49,DQ$50,"#")='Часть 1'!BH29,1,0))</f>
        <v>#</v>
      </c>
      <c r="DR75" s="65" t="str">
        <f>IF(OR($B75=17,DR$2="нет"),"#",IF(AND('Часть 1'!BI29&lt;&gt;"#",CHOOSE($B75,DR$35,DR$36,DR$37,DR$38,DR$39,DR$40,DR$41,DR$42,DR$43,DR$44,DR$45,DR$46,DR$47,DR$48,DR$49,DR$50,"#")='Часть 1'!BI29),1,0)*IF(DR$33=2,DT75,1))</f>
        <v>#</v>
      </c>
      <c r="DT75" s="65" t="str">
        <f>IF(OR($B75=17,DT$2="нет"),"#",IF(CHOOSE($B75,DT$35,DT$36,DT$37,DT$38,DT$39,DT$40,DT$41,DT$42,DT$43,DT$44,DT$45,DT$46,DT$47,DT$48,DT$49,DT$50,"#")='Часть 1'!BK29,1,0))</f>
        <v>#</v>
      </c>
    </row>
    <row r="76" spans="1:124" x14ac:dyDescent="0.2">
      <c r="A76" s="63">
        <v>24</v>
      </c>
      <c r="B76" s="63">
        <f>IF(AND(Список!H29&gt;0,Список!K29=1),CHOOSE(Список!M29,1,2,3,4,5,6,7,8,9,10,11,12,13,14,15,16),17)</f>
        <v>17</v>
      </c>
      <c r="C76" s="65" t="str">
        <f>IF(OR($B76=17,C$2="нет"),"#",IF(BM76=1,1,IF(CHOOSE($B76,C$35,C$36,C$37,C$38,C$39,C$40,C$41,C$42,C$43,C$44,C$45,C$46,C$47,C$48,C$49,C$50,"#")='Часть 1'!D30,1,0)*IF(C$33=2,E76,1)))</f>
        <v>#</v>
      </c>
      <c r="E76" s="65" t="str">
        <f>IF(OR($B76=17,E$2="нет"),"#",IF(CHOOSE($B76,E$35,E$36,E$37,E$38,E$39,E$40,E$41,E$42,E$43,E$44,E$45,E$46,E$47,E$48,E$49,E$50,"#")='Часть 1'!F30,1,0))</f>
        <v>#</v>
      </c>
      <c r="F76" s="65" t="str">
        <f>IF(OR($B76=17,F$2="нет"),"#",IF(BP76=1,1,IF(CHOOSE($B76,F$35,F$36,F$37,F$38,F$39,F$40,F$41,F$42,F$43,F$44,F$45,F$46,F$47,F$48,F$49,F$50,"#")='Часть 1'!G30,1,0)*IF(F$33=2,H76,1)))</f>
        <v>#</v>
      </c>
      <c r="H76" s="65" t="str">
        <f>IF(OR($B76=17,H$2="нет"),"#",IF(CHOOSE($B76,H$35,H$36,H$37,H$38,H$39,H$40,H$41,H$42,H$43,H$44,H$45,H$46,H$47,H$48,H$49,H$50,"#")='Часть 1'!I30,1,0))</f>
        <v>#</v>
      </c>
      <c r="I76" s="65" t="str">
        <f>IF(OR($B76=17,I$2="нет"),"#",IF(BS76=1,1,IF(CHOOSE($B76,I$35,I$36,I$37,I$38,I$39,I$40,I$41,I$42,I$43,I$44,I$45,I$46,I$47,I$48,I$49,I$50,"#")='Часть 1'!J30,1,0)*IF(I$33=2,K76,1)))</f>
        <v>#</v>
      </c>
      <c r="K76" s="65" t="str">
        <f>IF(OR($B76=17,K$2="нет"),"#",IF(CHOOSE($B76,K$35,K$36,K$37,K$38,K$39,K$40,K$41,K$42,K$43,K$44,K$45,K$46,K$47,K$48,K$49,K$50,"#")='Часть 1'!L30,1,0))</f>
        <v>#</v>
      </c>
      <c r="L76" s="65" t="str">
        <f>IF(OR($B76=17,L$2="нет"),"#",IF(BV76=1,1,IF(CHOOSE($B76,L$35,L$36,L$37,L$38,L$39,L$40,L$41,L$42,L$43,L$44,L$45,L$46,L$47,L$48,L$49,L$50,"#")='Часть 1'!M30,1,0)*IF(L$33=2,N76,1)))</f>
        <v>#</v>
      </c>
      <c r="N76" s="65" t="str">
        <f>IF(OR($B76=17,N$2="нет"),"#",IF(CHOOSE($B76,N$35,N$36,N$37,N$38,N$39,N$40,N$41,N$42,N$43,N$44,N$45,N$46,N$47,N$48,N$49,N$50,"#")='Часть 1'!O30,1,0))</f>
        <v>#</v>
      </c>
      <c r="O76" s="65" t="str">
        <f>IF(OR($B76=17,O$2="нет"),"#",IF(BY76=1,1,IF(CHOOSE($B76,O$35,O$36,O$37,O$38,O$39,O$40,O$41,O$42,O$43,O$44,O$45,O$46,O$47,O$48,O$49,O$50,"#")='Часть 1'!P30,1,0)*IF(O$33=2,Q76,1)))</f>
        <v>#</v>
      </c>
      <c r="Q76" s="65" t="str">
        <f>IF(OR($B76=17,Q$2="нет"),"#",IF(CHOOSE($B76,Q$35,Q$36,Q$37,Q$38,Q$39,Q$40,Q$41,Q$42,Q$43,Q$44,Q$45,Q$46,Q$47,Q$48,Q$49,Q$50,"#")='Часть 1'!R30,1,0))</f>
        <v>#</v>
      </c>
      <c r="R76" s="65" t="str">
        <f>IF(OR($B76=17,R$2="нет"),"#",IF(CB76=1,1,IF(CHOOSE($B76,R$35,R$36,R$37,R$38,R$39,R$40,R$41,R$42,R$43,R$44,R$45,R$46,R$47,R$48,R$49,R$50,"#")='Часть 1'!S30,1,0)*IF(R$33=2,T76,1)))</f>
        <v>#</v>
      </c>
      <c r="T76" s="65" t="str">
        <f>IF(OR($B76=17,T$2="нет"),"#",IF(CHOOSE($B76,T$35,T$36,T$37,T$38,T$39,T$40,T$41,T$42,T$43,T$44,T$45,T$46,T$47,T$48,T$49,T$50,"#")='Часть 1'!U30,1,0))</f>
        <v>#</v>
      </c>
      <c r="U76" s="65" t="str">
        <f>IF(OR($B76=17,U$2="нет"),"#",IF(CE76=1,1,IF(CHOOSE($B76,U$35,U$36,U$37,U$38,U$39,U$40,U$41,U$42,U$43,U$44,U$45,U$46,U$47,U$48,U$49,U$50,"#")='Часть 1'!V30,1,0)*IF(U$33=2,W76,1)))</f>
        <v>#</v>
      </c>
      <c r="W76" s="65" t="str">
        <f>IF(OR($B76=17,W$2="нет"),"#",IF(CHOOSE($B76,W$35,W$36,W$37,W$38,W$39,W$40,W$41,W$42,W$43,W$44,W$45,W$46,W$47,W$48,W$49,W$50,"#")='Часть 1'!X30,1,0))</f>
        <v>#</v>
      </c>
      <c r="X76" s="65" t="str">
        <f>IF(OR($B76=17,X$2="нет"),"#",IF(CH76=1,1,IF(CHOOSE($B76,X$35,X$36,X$37,X$38,X$39,X$40,X$41,X$42,X$43,X$44,X$45,X$46,X$47,X$48,X$49,X$50,"#")='Часть 1'!Y30,1,0)*IF(X$33=2,Z76,1)))</f>
        <v>#</v>
      </c>
      <c r="Z76" s="65" t="str">
        <f>IF(OR($B76=17,Z$2="нет"),"#",IF(CHOOSE($B76,Z$35,Z$36,Z$37,Z$38,Z$39,Z$40,Z$41,Z$42,Z$43,Z$44,Z$45,Z$46,Z$47,Z$48,Z$49,Z$50,"#")='Часть 1'!AA30,1,0))</f>
        <v>#</v>
      </c>
      <c r="AA76" s="65" t="str">
        <f>IF(OR($B76=17,AA$2="нет"),"#",IF(CK76=1,1,IF(CHOOSE($B76,AA$35,AA$36,AA$37,AA$38,AA$39,AA$40,AA$41,AA$42,AA$43,AA$44,AA$45,AA$46,AA$47,AA$48,AA$49,AA$50,"#")='Часть 1'!AB30,1,0)*IF(AA$33=2,AC76,1)))</f>
        <v>#</v>
      </c>
      <c r="AC76" s="65" t="str">
        <f>IF(OR($B76=17,AC$2="нет"),"#",IF(CHOOSE($B76,AC$35,AC$36,AC$37,AC$38,AC$39,AC$40,AC$41,AC$42,AC$43,AC$44,AC$45,AC$46,AC$47,AC$48,AC$49,AC$50,"#")='Часть 1'!AD30,1,0))</f>
        <v>#</v>
      </c>
      <c r="AD76" s="65" t="str">
        <f>IF(OR($B76=17,AD$2="нет"),"#",IF(CN76=1,1,IF(CHOOSE($B76,AD$35,AD$36,AD$37,AD$38,AD$39,AD$40,AD$41,AD$42,AD$43,AD$44,AD$45,AD$46,AD$47,AD$48,AD$49,AD$50,"#")='Часть 1'!AE30,1,0)*IF(AD$33=2,AF76,1)))</f>
        <v>#</v>
      </c>
      <c r="AF76" s="65" t="str">
        <f>IF(OR($B76=17,AF$2="нет"),"#",IF(CHOOSE($B76,AF$35,AF$36,AF$37,AF$38,AF$39,AF$40,AF$41,AF$42,AF$43,AF$44,AF$45,AF$46,AF$47,AF$48,AF$49,AF$50,"#")='Часть 1'!AG30,1,0))</f>
        <v>#</v>
      </c>
      <c r="AG76" s="65" t="str">
        <f>IF(OR($B76=17,AG$2="нет"),"#",IF(CQ76=1,1,IF(CHOOSE($B76,AG$35,AG$36,AG$37,AG$38,AG$39,AG$40,AG$41,AG$42,AG$43,AG$44,AG$45,AG$46,AG$47,AG$48,AG$49,AG$50,"#")='Часть 1'!AH30,1,0)*IF(AG$33=2,AI76,1)))</f>
        <v>#</v>
      </c>
      <c r="AI76" s="65" t="str">
        <f>IF(OR($B76=17,AI$2="нет"),"#",IF(CHOOSE($B76,AI$35,AI$36,AI$37,AI$38,AI$39,AI$40,AI$41,AI$42,AI$43,AI$44,AI$45,AI$46,AI$47,AI$48,AI$49,AI$50,"#")='Часть 1'!AJ30,1,0))</f>
        <v>#</v>
      </c>
      <c r="AJ76" s="65" t="str">
        <f>IF(OR($B76=17,AJ$2="нет"),"#",IF(CT76=1,1,IF(CHOOSE($B76,AJ$35,AJ$36,AJ$37,AJ$38,AJ$39,AJ$40,AJ$41,AJ$42,AJ$43,AJ$44,AJ$45,AJ$46,AJ$47,AJ$48,AJ$49,AJ$50,"#")='Часть 1'!AK30,1,0)*IF(AJ$33=2,AL76,1)))</f>
        <v>#</v>
      </c>
      <c r="AL76" s="65" t="str">
        <f>IF(OR($B76=17,AL$2="нет"),"#",IF(CHOOSE($B76,AL$35,AL$36,AL$37,AL$38,AL$39,AL$40,AL$41,AL$42,AL$43,AL$44,AL$45,AL$46,AL$47,AL$48,AL$49,AL$50,"#")='Часть 1'!AM30,1,0))</f>
        <v>#</v>
      </c>
      <c r="AM76" s="65" t="str">
        <f>IF(OR($B76=17,AM$2="нет"),"#",IF(CW76=1,1,IF(CHOOSE($B76,AM$35,AM$36,AM$37,AM$38,AM$39,AM$40,AM$41,AM$42,AM$43,AM$44,AM$45,AM$46,AM$47,AM$48,AM$49,AM$50,"#")='Часть 1'!AN30,1,0)*IF(AM$33=2,AO76,1)))</f>
        <v>#</v>
      </c>
      <c r="AO76" s="65" t="str">
        <f>IF(OR($B76=17,AO$2="нет"),"#",IF(CHOOSE($B76,AO$35,AO$36,AO$37,AO$38,AO$39,AO$40,AO$41,AO$42,AO$43,AO$44,AO$45,AO$46,AO$47,AO$48,AO$49,AO$50,"#")='Часть 1'!AP30,1,0))</f>
        <v>#</v>
      </c>
      <c r="AP76" s="65" t="str">
        <f>IF(OR($B76=17,AP$2="нет"),"#",IF(CZ76=1,1,IF(CHOOSE($B76,AP$35,AP$36,AP$37,AP$38,AP$39,AP$40,AP$41,AP$42,AP$43,AP$44,AP$45,AP$46,AP$47,AP$48,AP$49,AP$50,"#")='Часть 1'!AQ30,1,0)*IF(AP$33=2,AR76,1)))</f>
        <v>#</v>
      </c>
      <c r="AR76" s="65" t="str">
        <f>IF(OR($B76=17,AR$2="нет"),"#",IF(CHOOSE($B76,AR$35,AR$36,AR$37,AR$38,AR$39,AR$40,AR$41,AR$42,AR$43,AR$44,AR$45,AR$46,AR$47,AR$48,AR$49,AR$50,"#")='Часть 1'!AS30,1,0))</f>
        <v>#</v>
      </c>
      <c r="AS76" s="65" t="str">
        <f>IF(OR($B76=17,AS$2="нет"),"#",IF(DC76=1,1,IF(CHOOSE($B76,AS$35,AS$36,AS$37,AS$38,AS$39,AS$40,AS$41,AS$42,AS$43,AS$44,AS$45,AS$46,AS$47,AS$48,AS$49,AS$50,"#")='Часть 1'!AT30,1,0)*IF(AS$33=2,AU76,1)))</f>
        <v>#</v>
      </c>
      <c r="AU76" s="65" t="str">
        <f>IF(OR($B76=17,AU$2="нет"),"#",IF(CHOOSE($B76,AU$35,AU$36,AU$37,AU$38,AU$39,AU$40,AU$41,AU$42,AU$43,AU$44,AU$45,AU$46,AU$47,AU$48,AU$49,AU$50,"#")='Часть 1'!AV30,1,0))</f>
        <v>#</v>
      </c>
      <c r="AV76" s="65" t="str">
        <f>IF(OR($B76=17,AV$2="нет"),"#",IF(DF76=1,1,IF(CHOOSE($B76,AV$35,AV$36,AV$37,AV$38,AV$39,AV$40,AV$41,AV$42,AV$43,AV$44,AV$45,AV$46,AV$47,AV$48,AV$49,AV$50,"#")='Часть 1'!AW30,1,0)*IF(AV$33=2,AX76,1)))</f>
        <v>#</v>
      </c>
      <c r="AX76" s="65" t="str">
        <f>IF(OR($B76=17,AX$2="нет"),"#",IF(CHOOSE($B76,AX$35,AX$36,AX$37,AX$38,AX$39,AX$40,AX$41,AX$42,AX$43,AX$44,AX$45,AX$46,AX$47,AX$48,AX$49,AX$50,"#")='Часть 1'!AY30,1,0))</f>
        <v>#</v>
      </c>
      <c r="AY76" s="65" t="str">
        <f>IF(OR($B76=17,AY$2="нет"),"#",IF(DI76=1,1,IF(CHOOSE($B76,AY$35,AY$36,AY$37,AY$38,AY$39,AY$40,AY$41,AY$42,AY$43,AY$44,AY$45,AY$46,AY$47,AY$48,AY$49,AY$50,"#")='Часть 1'!AZ30,1,0)*IF(AY$33=2,BA76,1)))</f>
        <v>#</v>
      </c>
      <c r="BA76" s="65" t="str">
        <f>IF(OR($B76=17,BA$2="нет"),"#",IF(CHOOSE($B76,BA$35,BA$36,BA$37,BA$38,BA$39,BA$40,BA$41,BA$42,BA$43,BA$44,BA$45,BA$46,BA$47,BA$48,BA$49,BA$50,"#")='Часть 1'!BB30,1,0))</f>
        <v>#</v>
      </c>
      <c r="BB76" s="65" t="str">
        <f>IF(OR($B76=17,BB$2="нет"),"#",IF(DL76=1,1,IF(CHOOSE($B76,BB$35,BB$36,BB$37,BB$38,BB$39,BB$40,BB$41,BB$42,BB$43,BB$44,BB$45,BB$46,BB$47,BB$48,BB$49,BB$50,"#")='Часть 1'!BC30,1,0)*IF(BB$33=2,BD76,1)))</f>
        <v>#</v>
      </c>
      <c r="BD76" s="65" t="str">
        <f>IF(OR($B76=17,BD$2="нет"),"#",IF(CHOOSE($B76,BD$35,BD$36,BD$37,BD$38,BD$39,BD$40,BD$41,BD$42,BD$43,BD$44,BD$45,BD$46,BD$47,BD$48,BD$49,BD$50,"#")='Часть 1'!BE30,1,0))</f>
        <v>#</v>
      </c>
      <c r="BE76" s="65" t="str">
        <f>IF(OR($B76=17,BE$2="нет"),"#",IF(DO76=1,1,IF(CHOOSE($B76,BE$35,BE$36,BE$37,BE$38,BE$39,BE$40,BE$41,BE$42,BE$43,BE$44,BE$45,BE$46,BE$47,BE$48,BE$49,BE$50,"#")='Часть 1'!BF30,1,0)*IF(BE$33=2,BG76,1)))</f>
        <v>#</v>
      </c>
      <c r="BG76" s="65" t="str">
        <f>IF(OR($B76=17,BG$2="нет"),"#",IF(CHOOSE($B76,BG$35,BG$36,BG$37,BG$38,BG$39,BG$40,BG$41,BG$42,BG$43,BG$44,BG$45,BG$46,BG$47,BG$48,BG$49,BG$50,"#")='Часть 1'!BH30,1,0))</f>
        <v>#</v>
      </c>
      <c r="BH76" s="65" t="str">
        <f>IF(OR($B76=17,BH$2="нет"),"#",IF(DR76=1,1,IF(CHOOSE($B76,BH$35,BH$36,BH$37,BH$38,BH$39,BH$40,BH$41,BH$42,BH$43,BH$44,BH$45,BH$46,BH$47,BH$48,BH$49,BH$50,"#")='Часть 1'!BI30,1,0)*IF(BH$33=2,BJ76,1)))</f>
        <v>#</v>
      </c>
      <c r="BJ76" s="65" t="str">
        <f>IF(OR($B76=17,BJ$2="нет"),"#",IF(CHOOSE($B76,BJ$35,BJ$36,BJ$37,BJ$38,BJ$39,BJ$40,BJ$41,BJ$42,BJ$43,BJ$44,BJ$45,BJ$46,BJ$47,BJ$48,BJ$49,BJ$50,"#")='Часть 1'!BK30,1,0))</f>
        <v>#</v>
      </c>
      <c r="BM76" s="65" t="str">
        <f>IF(OR($B76=17,BM$2="нет"),"#",IF(AND('Часть 1'!D30&lt;&gt;"#",CHOOSE($B76,BM$35,BM$36,BM$37,BM$38,BM$39,BM$40,BM$41,BM$42,BM$43,BM$44,BM$45,BM$46,BM$47,BM$48,BM$49,BM$50,"#")='Часть 1'!D30),1,0)*IF(BM$33=2,BO76,1))</f>
        <v>#</v>
      </c>
      <c r="BO76" s="65" t="str">
        <f>IF(OR($B76=17,BO$2="нет"),"#",IF(CHOOSE($B76,BO$35,BO$36,BO$37,BO$38,BO$39,BO$40,BO$41,BO$42,BO$43,BO$44,BO$45,BO$46,BO$47,BO$48,BO$49,BO$50,"#")='Часть 1'!F30,1,0))</f>
        <v>#</v>
      </c>
      <c r="BP76" s="65" t="str">
        <f>IF(OR($B76=17,BP$2="нет"),"#",IF(AND('Часть 1'!G30&lt;&gt;"#",CHOOSE($B76,BP$35,BP$36,BP$37,BP$38,BP$39,BP$40,BP$41,BP$42,BP$43,BP$44,BP$45,BP$46,BP$47,BP$48,BP$49,BP$50,"#")='Часть 1'!G30),1,0)*IF(BP$33=2,BR76,1))</f>
        <v>#</v>
      </c>
      <c r="BR76" s="65" t="str">
        <f>IF(OR($B76=17,BR$2="нет"),"#",IF(CHOOSE($B76,BR$35,BR$36,BR$37,BR$38,BR$39,BR$40,BR$41,BR$42,BR$43,BR$44,BR$45,BR$46,BR$47,BR$48,BR$49,BR$50,"#")='Часть 1'!I30,1,0))</f>
        <v>#</v>
      </c>
      <c r="BS76" s="65" t="str">
        <f>IF(OR($B76=17,BS$2="нет"),"#",IF(AND('Часть 1'!J30&lt;&gt;"#",CHOOSE($B76,BS$35,BS$36,BS$37,BS$38,BS$39,BS$40,BS$41,BS$42,BS$43,BS$44,BS$45,BS$46,BS$47,BS$48,BS$49,BS$50,"#")='Часть 1'!J30),1,0)*IF(BS$33=2,BU76,1))</f>
        <v>#</v>
      </c>
      <c r="BU76" s="65" t="str">
        <f>IF(OR($B76=17,BU$2="нет"),"#",IF(CHOOSE($B76,BU$35,BU$36,BU$37,BU$38,BU$39,BU$40,BU$41,BU$42,BU$43,BU$44,BU$45,BU$46,BU$47,BU$48,BU$49,BU$50,"#")='Часть 1'!L30,1,0))</f>
        <v>#</v>
      </c>
      <c r="BV76" s="65" t="str">
        <f>IF(OR($B76=17,BV$2="нет"),"#",IF(AND('Часть 1'!M30&lt;&gt;"#",CHOOSE($B76,BV$35,BV$36,BV$37,BV$38,BV$39,BV$40,BV$41,BV$42,BV$43,BV$44,BV$45,BV$46,BV$47,BV$48,BV$49,BV$50,"#")='Часть 1'!M30),1,0)*IF(BV$33=2,BX76,1))</f>
        <v>#</v>
      </c>
      <c r="BX76" s="65" t="str">
        <f>IF(OR($B76=17,BX$2="нет"),"#",IF(CHOOSE($B76,BX$35,BX$36,BX$37,BX$38,BX$39,BX$40,BX$41,BX$42,BX$43,BX$44,BX$45,BX$46,BX$47,BX$48,BX$49,BX$50,"#")='Часть 1'!O30,1,0))</f>
        <v>#</v>
      </c>
      <c r="BY76" s="65" t="str">
        <f>IF(OR($B76=17,BY$2="нет"),"#",IF(AND('Часть 1'!P30&lt;&gt;"#",CHOOSE($B76,BY$35,BY$36,BY$37,BY$38,BY$39,BY$40,BY$41,BY$42,BY$43,BY$44,BY$45,BY$46,BY$47,BY$48,BY$49,BY$50,"#")='Часть 1'!P30),1,0)*IF(BY$33=2,CA76,1))</f>
        <v>#</v>
      </c>
      <c r="CA76" s="65" t="str">
        <f>IF(OR($B76=17,CA$2="нет"),"#",IF(CHOOSE($B76,CA$35,CA$36,CA$37,CA$38,CA$39,CA$40,CA$41,CA$42,CA$43,CA$44,CA$45,CA$46,CA$47,CA$48,CA$49,CA$50,"#")='Часть 1'!R30,1,0))</f>
        <v>#</v>
      </c>
      <c r="CB76" s="65" t="str">
        <f>IF(OR($B76=17,CB$2="нет"),"#",IF(AND('Часть 1'!S30&lt;&gt;"#",CHOOSE($B76,CB$35,CB$36,CB$37,CB$38,CB$39,CB$40,CB$41,CB$42,CB$43,CB$44,CB$45,CB$46,CB$47,CB$48,CB$49,CB$50,"#")='Часть 1'!S30),1,0)*IF(CB$33=2,CD76,1))</f>
        <v>#</v>
      </c>
      <c r="CD76" s="65" t="str">
        <f>IF(OR($B76=17,CD$2="нет"),"#",IF(CHOOSE($B76,CD$35,CD$36,CD$37,CD$38,CD$39,CD$40,CD$41,CD$42,CD$43,CD$44,CD$45,CD$46,CD$47,CD$48,CD$49,CD$50,"#")='Часть 1'!U30,1,0))</f>
        <v>#</v>
      </c>
      <c r="CE76" s="65" t="str">
        <f>IF(OR($B76=17,CE$2="нет"),"#",IF(AND('Часть 1'!V30&lt;&gt;"#",CHOOSE($B76,CE$35,CE$36,CE$37,CE$38,CE$39,CE$40,CE$41,CE$42,CE$43,CE$44,CE$45,CE$46,CE$47,CE$48,CE$49,CE$50,"#")='Часть 1'!V30),1,0)*IF(CE$33=2,CG76,1))</f>
        <v>#</v>
      </c>
      <c r="CG76" s="65" t="str">
        <f>IF(OR($B76=17,CG$2="нет"),"#",IF(CHOOSE($B76,CG$35,CG$36,CG$37,CG$38,CG$39,CG$40,CG$41,CG$42,CG$43,CG$44,CG$45,CG$46,CG$47,CG$48,CG$49,CG$50,"#")='Часть 1'!X30,1,0))</f>
        <v>#</v>
      </c>
      <c r="CH76" s="65" t="str">
        <f>IF(OR($B76=17,CH$2="нет"),"#",IF(AND('Часть 1'!Y30&lt;&gt;"#",CHOOSE($B76,CH$35,CH$36,CH$37,CH$38,CH$39,CH$40,CH$41,CH$42,CH$43,CH$44,CH$45,CH$46,CH$47,CH$48,CH$49,CH$50,"#")='Часть 1'!Y30),1,0)*IF(CH$33=2,CJ76,1))</f>
        <v>#</v>
      </c>
      <c r="CJ76" s="65" t="str">
        <f>IF(OR($B76=17,CJ$2="нет"),"#",IF(CHOOSE($B76,CJ$35,CJ$36,CJ$37,CJ$38,CJ$39,CJ$40,CJ$41,CJ$42,CJ$43,CJ$44,CJ$45,CJ$46,CJ$47,CJ$48,CJ$49,CJ$50,"#")='Часть 1'!AA30,1,0))</f>
        <v>#</v>
      </c>
      <c r="CK76" s="65" t="str">
        <f>IF(OR($B76=17,CK$2="нет"),"#",IF(AND('Часть 1'!AB30&lt;&gt;"#",CHOOSE($B76,CK$35,CK$36,CK$37,CK$38,CK$39,CK$40,CK$41,CK$42,CK$43,CK$44,CK$45,CK$46,CK$47,CK$48,CK$49,CK$50,"#")='Часть 1'!AB30),1,0)*IF(CK$33=2,CM76,1))</f>
        <v>#</v>
      </c>
      <c r="CM76" s="65" t="str">
        <f>IF(OR($B76=17,CM$2="нет"),"#",IF(CHOOSE($B76,CM$35,CM$36,CM$37,CM$38,CM$39,CM$40,CM$41,CM$42,CM$43,CM$44,CM$45,CM$46,CM$47,CM$48,CM$49,CM$50,"#")='Часть 1'!AD30,1,0))</f>
        <v>#</v>
      </c>
      <c r="CN76" s="65" t="str">
        <f>IF(OR($B76=17,CN$2="нет"),"#",IF(AND('Часть 1'!AE30&lt;&gt;"#",CHOOSE($B76,CN$35,CN$36,CN$37,CN$38,CN$39,CN$40,CN$41,CN$42,CN$43,CN$44,CN$45,CN$46,CN$47,CN$48,CN$49,CN$50,"#")='Часть 1'!AE30),1,0)*IF(CN$33=2,CP76,1))</f>
        <v>#</v>
      </c>
      <c r="CP76" s="65" t="str">
        <f>IF(OR($B76=17,CP$2="нет"),"#",IF(CHOOSE($B76,CP$35,CP$36,CP$37,CP$38,CP$39,CP$40,CP$41,CP$42,CP$43,CP$44,CP$45,CP$46,CP$47,CP$48,CP$49,CP$50,"#")='Часть 1'!AG30,1,0))</f>
        <v>#</v>
      </c>
      <c r="CQ76" s="65" t="str">
        <f>IF(OR($B76=17,CQ$2="нет"),"#",IF(AND('Часть 1'!AH30&lt;&gt;"#",CHOOSE($B76,CQ$35,CQ$36,CQ$37,CQ$38,CQ$39,CQ$40,CQ$41,CQ$42,CQ$43,CQ$44,CQ$45,CQ$46,CQ$47,CQ$48,CQ$49,CQ$50,"#")='Часть 1'!AH30),1,0)*IF(CQ$33=2,CS76,1))</f>
        <v>#</v>
      </c>
      <c r="CS76" s="65" t="str">
        <f>IF(OR($B76=17,CS$2="нет"),"#",IF(CHOOSE($B76,CS$35,CS$36,CS$37,CS$38,CS$39,CS$40,CS$41,CS$42,CS$43,CS$44,CS$45,CS$46,CS$47,CS$48,CS$49,CS$50,"#")='Часть 1'!AJ30,1,0))</f>
        <v>#</v>
      </c>
      <c r="CT76" s="65" t="str">
        <f>IF(OR($B76=17,CT$2="нет"),"#",IF(AND('Часть 1'!AK30&lt;&gt;"#",CHOOSE($B76,CT$35,CT$36,CT$37,CT$38,CT$39,CT$40,CT$41,CT$42,CT$43,CT$44,CT$45,CT$46,CT$47,CT$48,CT$49,CT$50,"#")='Часть 1'!AK30),1,0)*IF(CT$33=2,CV76,1))</f>
        <v>#</v>
      </c>
      <c r="CV76" s="65" t="str">
        <f>IF(OR($B76=17,CV$2="нет"),"#",IF(CHOOSE($B76,CV$35,CV$36,CV$37,CV$38,CV$39,CV$40,CV$41,CV$42,CV$43,CV$44,CV$45,CV$46,CV$47,CV$48,CV$49,CV$50,"#")='Часть 1'!AM30,1,0))</f>
        <v>#</v>
      </c>
      <c r="CW76" s="65" t="str">
        <f>IF(OR($B76=17,CW$2="нет"),"#",IF(AND('Часть 1'!AN30&lt;&gt;"#",CHOOSE($B76,CW$35,CW$36,CW$37,CW$38,CW$39,CW$40,CW$41,CW$42,CW$43,CW$44,CW$45,CW$46,CW$47,CW$48,CW$49,CW$50,"#")='Часть 1'!AN30),1,0)*IF(CW$33=2,CY76,1))</f>
        <v>#</v>
      </c>
      <c r="CY76" s="65" t="str">
        <f>IF(OR($B76=17,CY$2="нет"),"#",IF(CHOOSE($B76,CY$35,CY$36,CY$37,CY$38,CY$39,CY$40,CY$41,CY$42,CY$43,CY$44,CY$45,CY$46,CY$47,CY$48,CY$49,CY$50,"#")='Часть 1'!AP30,1,0))</f>
        <v>#</v>
      </c>
      <c r="CZ76" s="65" t="str">
        <f>IF(OR($B76=17,CZ$2="нет"),"#",IF(AND('Часть 1'!AQ30&lt;&gt;"#",CHOOSE($B76,CZ$35,CZ$36,CZ$37,CZ$38,CZ$39,CZ$40,CZ$41,CZ$42,CZ$43,CZ$44,CZ$45,CZ$46,CZ$47,CZ$48,CZ$49,CZ$50,"#")='Часть 1'!AQ30),1,0)*IF(CZ$33=2,DB76,1))</f>
        <v>#</v>
      </c>
      <c r="DB76" s="65" t="str">
        <f>IF(OR($B76=17,DB$2="нет"),"#",IF(CHOOSE($B76,DB$35,DB$36,DB$37,DB$38,DB$39,DB$40,DB$41,DB$42,DB$43,DB$44,DB$45,DB$46,DB$47,DB$48,DB$49,DB$50,"#")='Часть 1'!AS30,1,0))</f>
        <v>#</v>
      </c>
      <c r="DC76" s="65" t="str">
        <f>IF(OR($B76=17,DC$2="нет"),"#",IF(AND('Часть 1'!AT30&lt;&gt;"#",CHOOSE($B76,DC$35,DC$36,DC$37,DC$38,DC$39,DC$40,DC$41,DC$42,DC$43,DC$44,DC$45,DC$46,DC$47,DC$48,DC$49,DC$50,"#")='Часть 1'!AT30),1,0)*IF(DC$33=2,DE76,1))</f>
        <v>#</v>
      </c>
      <c r="DE76" s="65" t="str">
        <f>IF(OR($B76=17,DE$2="нет"),"#",IF(CHOOSE($B76,DE$35,DE$36,DE$37,DE$38,DE$39,DE$40,DE$41,DE$42,DE$43,DE$44,DE$45,DE$46,DE$47,DE$48,DE$49,DE$50,"#")='Часть 1'!AV30,1,0))</f>
        <v>#</v>
      </c>
      <c r="DF76" s="65" t="str">
        <f>IF(OR($B76=17,DF$2="нет"),"#",IF(AND('Часть 1'!AW30&lt;&gt;"#",CHOOSE($B76,DF$35,DF$36,DF$37,DF$38,DF$39,DF$40,DF$41,DF$42,DF$43,DF$44,DF$45,DF$46,DF$47,DF$48,DF$49,DF$50,"#")='Часть 1'!AW30),1,0)*IF(DF$33=2,DH76,1))</f>
        <v>#</v>
      </c>
      <c r="DH76" s="65" t="str">
        <f>IF(OR($B76=17,DH$2="нет"),"#",IF(CHOOSE($B76,DH$35,DH$36,DH$37,DH$38,DH$39,DH$40,DH$41,DH$42,DH$43,DH$44,DH$45,DH$46,DH$47,DH$48,DH$49,DH$50,"#")='Часть 1'!AY30,1,0))</f>
        <v>#</v>
      </c>
      <c r="DI76" s="65" t="str">
        <f>IF(OR($B76=17,DI$2="нет"),"#",IF(AND('Часть 1'!AZ30&lt;&gt;"#",CHOOSE($B76,DI$35,DI$36,DI$37,DI$38,DI$39,DI$40,DI$41,DI$42,DI$43,DI$44,DI$45,DI$46,DI$47,DI$48,DI$49,DI$50,"#")='Часть 1'!AZ30),1,0)*IF(DI$33=2,DK76,1))</f>
        <v>#</v>
      </c>
      <c r="DK76" s="65" t="str">
        <f>IF(OR($B76=17,DK$2="нет"),"#",IF(CHOOSE($B76,DK$35,DK$36,DK$37,DK$38,DK$39,DK$40,DK$41,DK$42,DK$43,DK$44,DK$45,DK$46,DK$47,DK$48,DK$49,DK$50,"#")='Часть 1'!BB30,1,0))</f>
        <v>#</v>
      </c>
      <c r="DL76" s="65" t="str">
        <f>IF(OR($B76=17,DL$2="нет"),"#",IF(AND('Часть 1'!BC30&lt;&gt;"#",CHOOSE($B76,DL$35,DL$36,DL$37,DL$38,DL$39,DL$40,DL$41,DL$42,DL$43,DL$44,DL$45,DL$46,DL$47,DL$48,DL$49,DL$50,"#")='Часть 1'!BC30),1,0)*IF(DL$33=2,DN76,1))</f>
        <v>#</v>
      </c>
      <c r="DN76" s="65" t="str">
        <f>IF(OR($B76=17,DN$2="нет"),"#",IF(CHOOSE($B76,DN$35,DN$36,DN$37,DN$38,DN$39,DN$40,DN$41,DN$42,DN$43,DN$44,DN$45,DN$46,DN$47,DN$48,DN$49,DN$50,"#")='Часть 1'!BE30,1,0))</f>
        <v>#</v>
      </c>
      <c r="DO76" s="65" t="str">
        <f>IF(OR($B76=17,DO$2="нет"),"#",IF(AND('Часть 1'!BF30&lt;&gt;"#",CHOOSE($B76,DO$35,DO$36,DO$37,DO$38,DO$39,DO$40,DO$41,DO$42,DO$43,DO$44,DO$45,DO$46,DO$47,DO$48,DO$49,DO$50,"#")='Часть 1'!BF30),1,0)*IF(DO$33=2,DQ76,1))</f>
        <v>#</v>
      </c>
      <c r="DQ76" s="65" t="str">
        <f>IF(OR($B76=17,DQ$2="нет"),"#",IF(CHOOSE($B76,DQ$35,DQ$36,DQ$37,DQ$38,DQ$39,DQ$40,DQ$41,DQ$42,DQ$43,DQ$44,DQ$45,DQ$46,DQ$47,DQ$48,DQ$49,DQ$50,"#")='Часть 1'!BH30,1,0))</f>
        <v>#</v>
      </c>
      <c r="DR76" s="65" t="str">
        <f>IF(OR($B76=17,DR$2="нет"),"#",IF(AND('Часть 1'!BI30&lt;&gt;"#",CHOOSE($B76,DR$35,DR$36,DR$37,DR$38,DR$39,DR$40,DR$41,DR$42,DR$43,DR$44,DR$45,DR$46,DR$47,DR$48,DR$49,DR$50,"#")='Часть 1'!BI30),1,0)*IF(DR$33=2,DT76,1))</f>
        <v>#</v>
      </c>
      <c r="DT76" s="65" t="str">
        <f>IF(OR($B76=17,DT$2="нет"),"#",IF(CHOOSE($B76,DT$35,DT$36,DT$37,DT$38,DT$39,DT$40,DT$41,DT$42,DT$43,DT$44,DT$45,DT$46,DT$47,DT$48,DT$49,DT$50,"#")='Часть 1'!BK30,1,0))</f>
        <v>#</v>
      </c>
    </row>
    <row r="77" spans="1:124" x14ac:dyDescent="0.2">
      <c r="A77" s="63">
        <v>25</v>
      </c>
      <c r="B77" s="63">
        <f>IF(AND(Список!H30&gt;0,Список!K30=1),CHOOSE(Список!M30,1,2,3,4,5,6,7,8,9,10,11,12,13,14,15,16),17)</f>
        <v>17</v>
      </c>
      <c r="C77" s="65" t="str">
        <f>IF(OR($B77=17,C$2="нет"),"#",IF(BM77=1,1,IF(CHOOSE($B77,C$35,C$36,C$37,C$38,C$39,C$40,C$41,C$42,C$43,C$44,C$45,C$46,C$47,C$48,C$49,C$50,"#")='Часть 1'!D31,1,0)*IF(C$33=2,E77,1)))</f>
        <v>#</v>
      </c>
      <c r="E77" s="65" t="str">
        <f>IF(OR($B77=17,E$2="нет"),"#",IF(CHOOSE($B77,E$35,E$36,E$37,E$38,E$39,E$40,E$41,E$42,E$43,E$44,E$45,E$46,E$47,E$48,E$49,E$50,"#")='Часть 1'!F31,1,0))</f>
        <v>#</v>
      </c>
      <c r="F77" s="65" t="str">
        <f>IF(OR($B77=17,F$2="нет"),"#",IF(BP77=1,1,IF(CHOOSE($B77,F$35,F$36,F$37,F$38,F$39,F$40,F$41,F$42,F$43,F$44,F$45,F$46,F$47,F$48,F$49,F$50,"#")='Часть 1'!G31,1,0)*IF(F$33=2,H77,1)))</f>
        <v>#</v>
      </c>
      <c r="H77" s="65" t="str">
        <f>IF(OR($B77=17,H$2="нет"),"#",IF(CHOOSE($B77,H$35,H$36,H$37,H$38,H$39,H$40,H$41,H$42,H$43,H$44,H$45,H$46,H$47,H$48,H$49,H$50,"#")='Часть 1'!I31,1,0))</f>
        <v>#</v>
      </c>
      <c r="I77" s="65" t="str">
        <f>IF(OR($B77=17,I$2="нет"),"#",IF(BS77=1,1,IF(CHOOSE($B77,I$35,I$36,I$37,I$38,I$39,I$40,I$41,I$42,I$43,I$44,I$45,I$46,I$47,I$48,I$49,I$50,"#")='Часть 1'!J31,1,0)*IF(I$33=2,K77,1)))</f>
        <v>#</v>
      </c>
      <c r="K77" s="65" t="str">
        <f>IF(OR($B77=17,K$2="нет"),"#",IF(CHOOSE($B77,K$35,K$36,K$37,K$38,K$39,K$40,K$41,K$42,K$43,K$44,K$45,K$46,K$47,K$48,K$49,K$50,"#")='Часть 1'!L31,1,0))</f>
        <v>#</v>
      </c>
      <c r="L77" s="65" t="str">
        <f>IF(OR($B77=17,L$2="нет"),"#",IF(BV77=1,1,IF(CHOOSE($B77,L$35,L$36,L$37,L$38,L$39,L$40,L$41,L$42,L$43,L$44,L$45,L$46,L$47,L$48,L$49,L$50,"#")='Часть 1'!M31,1,0)*IF(L$33=2,N77,1)))</f>
        <v>#</v>
      </c>
      <c r="N77" s="65" t="str">
        <f>IF(OR($B77=17,N$2="нет"),"#",IF(CHOOSE($B77,N$35,N$36,N$37,N$38,N$39,N$40,N$41,N$42,N$43,N$44,N$45,N$46,N$47,N$48,N$49,N$50,"#")='Часть 1'!O31,1,0))</f>
        <v>#</v>
      </c>
      <c r="O77" s="65" t="str">
        <f>IF(OR($B77=17,O$2="нет"),"#",IF(BY77=1,1,IF(CHOOSE($B77,O$35,O$36,O$37,O$38,O$39,O$40,O$41,O$42,O$43,O$44,O$45,O$46,O$47,O$48,O$49,O$50,"#")='Часть 1'!P31,1,0)*IF(O$33=2,Q77,1)))</f>
        <v>#</v>
      </c>
      <c r="Q77" s="65" t="str">
        <f>IF(OR($B77=17,Q$2="нет"),"#",IF(CHOOSE($B77,Q$35,Q$36,Q$37,Q$38,Q$39,Q$40,Q$41,Q$42,Q$43,Q$44,Q$45,Q$46,Q$47,Q$48,Q$49,Q$50,"#")='Часть 1'!R31,1,0))</f>
        <v>#</v>
      </c>
      <c r="R77" s="65" t="str">
        <f>IF(OR($B77=17,R$2="нет"),"#",IF(CB77=1,1,IF(CHOOSE($B77,R$35,R$36,R$37,R$38,R$39,R$40,R$41,R$42,R$43,R$44,R$45,R$46,R$47,R$48,R$49,R$50,"#")='Часть 1'!S31,1,0)*IF(R$33=2,T77,1)))</f>
        <v>#</v>
      </c>
      <c r="T77" s="65" t="str">
        <f>IF(OR($B77=17,T$2="нет"),"#",IF(CHOOSE($B77,T$35,T$36,T$37,T$38,T$39,T$40,T$41,T$42,T$43,T$44,T$45,T$46,T$47,T$48,T$49,T$50,"#")='Часть 1'!U31,1,0))</f>
        <v>#</v>
      </c>
      <c r="U77" s="65" t="str">
        <f>IF(OR($B77=17,U$2="нет"),"#",IF(CE77=1,1,IF(CHOOSE($B77,U$35,U$36,U$37,U$38,U$39,U$40,U$41,U$42,U$43,U$44,U$45,U$46,U$47,U$48,U$49,U$50,"#")='Часть 1'!V31,1,0)*IF(U$33=2,W77,1)))</f>
        <v>#</v>
      </c>
      <c r="W77" s="65" t="str">
        <f>IF(OR($B77=17,W$2="нет"),"#",IF(CHOOSE($B77,W$35,W$36,W$37,W$38,W$39,W$40,W$41,W$42,W$43,W$44,W$45,W$46,W$47,W$48,W$49,W$50,"#")='Часть 1'!X31,1,0))</f>
        <v>#</v>
      </c>
      <c r="X77" s="65" t="str">
        <f>IF(OR($B77=17,X$2="нет"),"#",IF(CH77=1,1,IF(CHOOSE($B77,X$35,X$36,X$37,X$38,X$39,X$40,X$41,X$42,X$43,X$44,X$45,X$46,X$47,X$48,X$49,X$50,"#")='Часть 1'!Y31,1,0)*IF(X$33=2,Z77,1)))</f>
        <v>#</v>
      </c>
      <c r="Z77" s="65" t="str">
        <f>IF(OR($B77=17,Z$2="нет"),"#",IF(CHOOSE($B77,Z$35,Z$36,Z$37,Z$38,Z$39,Z$40,Z$41,Z$42,Z$43,Z$44,Z$45,Z$46,Z$47,Z$48,Z$49,Z$50,"#")='Часть 1'!AA31,1,0))</f>
        <v>#</v>
      </c>
      <c r="AA77" s="65" t="str">
        <f>IF(OR($B77=17,AA$2="нет"),"#",IF(CK77=1,1,IF(CHOOSE($B77,AA$35,AA$36,AA$37,AA$38,AA$39,AA$40,AA$41,AA$42,AA$43,AA$44,AA$45,AA$46,AA$47,AA$48,AA$49,AA$50,"#")='Часть 1'!AB31,1,0)*IF(AA$33=2,AC77,1)))</f>
        <v>#</v>
      </c>
      <c r="AC77" s="65" t="str">
        <f>IF(OR($B77=17,AC$2="нет"),"#",IF(CHOOSE($B77,AC$35,AC$36,AC$37,AC$38,AC$39,AC$40,AC$41,AC$42,AC$43,AC$44,AC$45,AC$46,AC$47,AC$48,AC$49,AC$50,"#")='Часть 1'!AD31,1,0))</f>
        <v>#</v>
      </c>
      <c r="AD77" s="65" t="str">
        <f>IF(OR($B77=17,AD$2="нет"),"#",IF(CN77=1,1,IF(CHOOSE($B77,AD$35,AD$36,AD$37,AD$38,AD$39,AD$40,AD$41,AD$42,AD$43,AD$44,AD$45,AD$46,AD$47,AD$48,AD$49,AD$50,"#")='Часть 1'!AE31,1,0)*IF(AD$33=2,AF77,1)))</f>
        <v>#</v>
      </c>
      <c r="AF77" s="65" t="str">
        <f>IF(OR($B77=17,AF$2="нет"),"#",IF(CHOOSE($B77,AF$35,AF$36,AF$37,AF$38,AF$39,AF$40,AF$41,AF$42,AF$43,AF$44,AF$45,AF$46,AF$47,AF$48,AF$49,AF$50,"#")='Часть 1'!AG31,1,0))</f>
        <v>#</v>
      </c>
      <c r="AG77" s="65" t="str">
        <f>IF(OR($B77=17,AG$2="нет"),"#",IF(CQ77=1,1,IF(CHOOSE($B77,AG$35,AG$36,AG$37,AG$38,AG$39,AG$40,AG$41,AG$42,AG$43,AG$44,AG$45,AG$46,AG$47,AG$48,AG$49,AG$50,"#")='Часть 1'!AH31,1,0)*IF(AG$33=2,AI77,1)))</f>
        <v>#</v>
      </c>
      <c r="AI77" s="65" t="str">
        <f>IF(OR($B77=17,AI$2="нет"),"#",IF(CHOOSE($B77,AI$35,AI$36,AI$37,AI$38,AI$39,AI$40,AI$41,AI$42,AI$43,AI$44,AI$45,AI$46,AI$47,AI$48,AI$49,AI$50,"#")='Часть 1'!AJ31,1,0))</f>
        <v>#</v>
      </c>
      <c r="AJ77" s="65" t="str">
        <f>IF(OR($B77=17,AJ$2="нет"),"#",IF(CT77=1,1,IF(CHOOSE($B77,AJ$35,AJ$36,AJ$37,AJ$38,AJ$39,AJ$40,AJ$41,AJ$42,AJ$43,AJ$44,AJ$45,AJ$46,AJ$47,AJ$48,AJ$49,AJ$50,"#")='Часть 1'!AK31,1,0)*IF(AJ$33=2,AL77,1)))</f>
        <v>#</v>
      </c>
      <c r="AL77" s="65" t="str">
        <f>IF(OR($B77=17,AL$2="нет"),"#",IF(CHOOSE($B77,AL$35,AL$36,AL$37,AL$38,AL$39,AL$40,AL$41,AL$42,AL$43,AL$44,AL$45,AL$46,AL$47,AL$48,AL$49,AL$50,"#")='Часть 1'!AM31,1,0))</f>
        <v>#</v>
      </c>
      <c r="AM77" s="65" t="str">
        <f>IF(OR($B77=17,AM$2="нет"),"#",IF(CW77=1,1,IF(CHOOSE($B77,AM$35,AM$36,AM$37,AM$38,AM$39,AM$40,AM$41,AM$42,AM$43,AM$44,AM$45,AM$46,AM$47,AM$48,AM$49,AM$50,"#")='Часть 1'!AN31,1,0)*IF(AM$33=2,AO77,1)))</f>
        <v>#</v>
      </c>
      <c r="AO77" s="65" t="str">
        <f>IF(OR($B77=17,AO$2="нет"),"#",IF(CHOOSE($B77,AO$35,AO$36,AO$37,AO$38,AO$39,AO$40,AO$41,AO$42,AO$43,AO$44,AO$45,AO$46,AO$47,AO$48,AO$49,AO$50,"#")='Часть 1'!AP31,1,0))</f>
        <v>#</v>
      </c>
      <c r="AP77" s="65" t="str">
        <f>IF(OR($B77=17,AP$2="нет"),"#",IF(CZ77=1,1,IF(CHOOSE($B77,AP$35,AP$36,AP$37,AP$38,AP$39,AP$40,AP$41,AP$42,AP$43,AP$44,AP$45,AP$46,AP$47,AP$48,AP$49,AP$50,"#")='Часть 1'!AQ31,1,0)*IF(AP$33=2,AR77,1)))</f>
        <v>#</v>
      </c>
      <c r="AR77" s="65" t="str">
        <f>IF(OR($B77=17,AR$2="нет"),"#",IF(CHOOSE($B77,AR$35,AR$36,AR$37,AR$38,AR$39,AR$40,AR$41,AR$42,AR$43,AR$44,AR$45,AR$46,AR$47,AR$48,AR$49,AR$50,"#")='Часть 1'!AS31,1,0))</f>
        <v>#</v>
      </c>
      <c r="AS77" s="65" t="str">
        <f>IF(OR($B77=17,AS$2="нет"),"#",IF(DC77=1,1,IF(CHOOSE($B77,AS$35,AS$36,AS$37,AS$38,AS$39,AS$40,AS$41,AS$42,AS$43,AS$44,AS$45,AS$46,AS$47,AS$48,AS$49,AS$50,"#")='Часть 1'!AT31,1,0)*IF(AS$33=2,AU77,1)))</f>
        <v>#</v>
      </c>
      <c r="AU77" s="65" t="str">
        <f>IF(OR($B77=17,AU$2="нет"),"#",IF(CHOOSE($B77,AU$35,AU$36,AU$37,AU$38,AU$39,AU$40,AU$41,AU$42,AU$43,AU$44,AU$45,AU$46,AU$47,AU$48,AU$49,AU$50,"#")='Часть 1'!AV31,1,0))</f>
        <v>#</v>
      </c>
      <c r="AV77" s="65" t="str">
        <f>IF(OR($B77=17,AV$2="нет"),"#",IF(DF77=1,1,IF(CHOOSE($B77,AV$35,AV$36,AV$37,AV$38,AV$39,AV$40,AV$41,AV$42,AV$43,AV$44,AV$45,AV$46,AV$47,AV$48,AV$49,AV$50,"#")='Часть 1'!AW31,1,0)*IF(AV$33=2,AX77,1)))</f>
        <v>#</v>
      </c>
      <c r="AX77" s="65" t="str">
        <f>IF(OR($B77=17,AX$2="нет"),"#",IF(CHOOSE($B77,AX$35,AX$36,AX$37,AX$38,AX$39,AX$40,AX$41,AX$42,AX$43,AX$44,AX$45,AX$46,AX$47,AX$48,AX$49,AX$50,"#")='Часть 1'!AY31,1,0))</f>
        <v>#</v>
      </c>
      <c r="AY77" s="65" t="str">
        <f>IF(OR($B77=17,AY$2="нет"),"#",IF(DI77=1,1,IF(CHOOSE($B77,AY$35,AY$36,AY$37,AY$38,AY$39,AY$40,AY$41,AY$42,AY$43,AY$44,AY$45,AY$46,AY$47,AY$48,AY$49,AY$50,"#")='Часть 1'!AZ31,1,0)*IF(AY$33=2,BA77,1)))</f>
        <v>#</v>
      </c>
      <c r="BA77" s="65" t="str">
        <f>IF(OR($B77=17,BA$2="нет"),"#",IF(CHOOSE($B77,BA$35,BA$36,BA$37,BA$38,BA$39,BA$40,BA$41,BA$42,BA$43,BA$44,BA$45,BA$46,BA$47,BA$48,BA$49,BA$50,"#")='Часть 1'!BB31,1,0))</f>
        <v>#</v>
      </c>
      <c r="BB77" s="65" t="str">
        <f>IF(OR($B77=17,BB$2="нет"),"#",IF(DL77=1,1,IF(CHOOSE($B77,BB$35,BB$36,BB$37,BB$38,BB$39,BB$40,BB$41,BB$42,BB$43,BB$44,BB$45,BB$46,BB$47,BB$48,BB$49,BB$50,"#")='Часть 1'!BC31,1,0)*IF(BB$33=2,BD77,1)))</f>
        <v>#</v>
      </c>
      <c r="BD77" s="65" t="str">
        <f>IF(OR($B77=17,BD$2="нет"),"#",IF(CHOOSE($B77,BD$35,BD$36,BD$37,BD$38,BD$39,BD$40,BD$41,BD$42,BD$43,BD$44,BD$45,BD$46,BD$47,BD$48,BD$49,BD$50,"#")='Часть 1'!BE31,1,0))</f>
        <v>#</v>
      </c>
      <c r="BE77" s="65" t="str">
        <f>IF(OR($B77=17,BE$2="нет"),"#",IF(DO77=1,1,IF(CHOOSE($B77,BE$35,BE$36,BE$37,BE$38,BE$39,BE$40,BE$41,BE$42,BE$43,BE$44,BE$45,BE$46,BE$47,BE$48,BE$49,BE$50,"#")='Часть 1'!BF31,1,0)*IF(BE$33=2,BG77,1)))</f>
        <v>#</v>
      </c>
      <c r="BG77" s="65" t="str">
        <f>IF(OR($B77=17,BG$2="нет"),"#",IF(CHOOSE($B77,BG$35,BG$36,BG$37,BG$38,BG$39,BG$40,BG$41,BG$42,BG$43,BG$44,BG$45,BG$46,BG$47,BG$48,BG$49,BG$50,"#")='Часть 1'!BH31,1,0))</f>
        <v>#</v>
      </c>
      <c r="BH77" s="65" t="str">
        <f>IF(OR($B77=17,BH$2="нет"),"#",IF(DR77=1,1,IF(CHOOSE($B77,BH$35,BH$36,BH$37,BH$38,BH$39,BH$40,BH$41,BH$42,BH$43,BH$44,BH$45,BH$46,BH$47,BH$48,BH$49,BH$50,"#")='Часть 1'!BI31,1,0)*IF(BH$33=2,BJ77,1)))</f>
        <v>#</v>
      </c>
      <c r="BJ77" s="65" t="str">
        <f>IF(OR($B77=17,BJ$2="нет"),"#",IF(CHOOSE($B77,BJ$35,BJ$36,BJ$37,BJ$38,BJ$39,BJ$40,BJ$41,BJ$42,BJ$43,BJ$44,BJ$45,BJ$46,BJ$47,BJ$48,BJ$49,BJ$50,"#")='Часть 1'!BK31,1,0))</f>
        <v>#</v>
      </c>
      <c r="BM77" s="65" t="str">
        <f>IF(OR($B77=17,BM$2="нет"),"#",IF(AND('Часть 1'!D31&lt;&gt;"#",CHOOSE($B77,BM$35,BM$36,BM$37,BM$38,BM$39,BM$40,BM$41,BM$42,BM$43,BM$44,BM$45,BM$46,BM$47,BM$48,BM$49,BM$50,"#")='Часть 1'!D31),1,0)*IF(BM$33=2,BO77,1))</f>
        <v>#</v>
      </c>
      <c r="BO77" s="65" t="str">
        <f>IF(OR($B77=17,BO$2="нет"),"#",IF(CHOOSE($B77,BO$35,BO$36,BO$37,BO$38,BO$39,BO$40,BO$41,BO$42,BO$43,BO$44,BO$45,BO$46,BO$47,BO$48,BO$49,BO$50,"#")='Часть 1'!F31,1,0))</f>
        <v>#</v>
      </c>
      <c r="BP77" s="65" t="str">
        <f>IF(OR($B77=17,BP$2="нет"),"#",IF(AND('Часть 1'!G31&lt;&gt;"#",CHOOSE($B77,BP$35,BP$36,BP$37,BP$38,BP$39,BP$40,BP$41,BP$42,BP$43,BP$44,BP$45,BP$46,BP$47,BP$48,BP$49,BP$50,"#")='Часть 1'!G31),1,0)*IF(BP$33=2,BR77,1))</f>
        <v>#</v>
      </c>
      <c r="BR77" s="65" t="str">
        <f>IF(OR($B77=17,BR$2="нет"),"#",IF(CHOOSE($B77,BR$35,BR$36,BR$37,BR$38,BR$39,BR$40,BR$41,BR$42,BR$43,BR$44,BR$45,BR$46,BR$47,BR$48,BR$49,BR$50,"#")='Часть 1'!I31,1,0))</f>
        <v>#</v>
      </c>
      <c r="BS77" s="65" t="str">
        <f>IF(OR($B77=17,BS$2="нет"),"#",IF(AND('Часть 1'!J31&lt;&gt;"#",CHOOSE($B77,BS$35,BS$36,BS$37,BS$38,BS$39,BS$40,BS$41,BS$42,BS$43,BS$44,BS$45,BS$46,BS$47,BS$48,BS$49,BS$50,"#")='Часть 1'!J31),1,0)*IF(BS$33=2,BU77,1))</f>
        <v>#</v>
      </c>
      <c r="BU77" s="65" t="str">
        <f>IF(OR($B77=17,BU$2="нет"),"#",IF(CHOOSE($B77,BU$35,BU$36,BU$37,BU$38,BU$39,BU$40,BU$41,BU$42,BU$43,BU$44,BU$45,BU$46,BU$47,BU$48,BU$49,BU$50,"#")='Часть 1'!L31,1,0))</f>
        <v>#</v>
      </c>
      <c r="BV77" s="65" t="str">
        <f>IF(OR($B77=17,BV$2="нет"),"#",IF(AND('Часть 1'!M31&lt;&gt;"#",CHOOSE($B77,BV$35,BV$36,BV$37,BV$38,BV$39,BV$40,BV$41,BV$42,BV$43,BV$44,BV$45,BV$46,BV$47,BV$48,BV$49,BV$50,"#")='Часть 1'!M31),1,0)*IF(BV$33=2,BX77,1))</f>
        <v>#</v>
      </c>
      <c r="BX77" s="65" t="str">
        <f>IF(OR($B77=17,BX$2="нет"),"#",IF(CHOOSE($B77,BX$35,BX$36,BX$37,BX$38,BX$39,BX$40,BX$41,BX$42,BX$43,BX$44,BX$45,BX$46,BX$47,BX$48,BX$49,BX$50,"#")='Часть 1'!O31,1,0))</f>
        <v>#</v>
      </c>
      <c r="BY77" s="65" t="str">
        <f>IF(OR($B77=17,BY$2="нет"),"#",IF(AND('Часть 1'!P31&lt;&gt;"#",CHOOSE($B77,BY$35,BY$36,BY$37,BY$38,BY$39,BY$40,BY$41,BY$42,BY$43,BY$44,BY$45,BY$46,BY$47,BY$48,BY$49,BY$50,"#")='Часть 1'!P31),1,0)*IF(BY$33=2,CA77,1))</f>
        <v>#</v>
      </c>
      <c r="CA77" s="65" t="str">
        <f>IF(OR($B77=17,CA$2="нет"),"#",IF(CHOOSE($B77,CA$35,CA$36,CA$37,CA$38,CA$39,CA$40,CA$41,CA$42,CA$43,CA$44,CA$45,CA$46,CA$47,CA$48,CA$49,CA$50,"#")='Часть 1'!R31,1,0))</f>
        <v>#</v>
      </c>
      <c r="CB77" s="65" t="str">
        <f>IF(OR($B77=17,CB$2="нет"),"#",IF(AND('Часть 1'!S31&lt;&gt;"#",CHOOSE($B77,CB$35,CB$36,CB$37,CB$38,CB$39,CB$40,CB$41,CB$42,CB$43,CB$44,CB$45,CB$46,CB$47,CB$48,CB$49,CB$50,"#")='Часть 1'!S31),1,0)*IF(CB$33=2,CD77,1))</f>
        <v>#</v>
      </c>
      <c r="CD77" s="65" t="str">
        <f>IF(OR($B77=17,CD$2="нет"),"#",IF(CHOOSE($B77,CD$35,CD$36,CD$37,CD$38,CD$39,CD$40,CD$41,CD$42,CD$43,CD$44,CD$45,CD$46,CD$47,CD$48,CD$49,CD$50,"#")='Часть 1'!U31,1,0))</f>
        <v>#</v>
      </c>
      <c r="CE77" s="65" t="str">
        <f>IF(OR($B77=17,CE$2="нет"),"#",IF(AND('Часть 1'!V31&lt;&gt;"#",CHOOSE($B77,CE$35,CE$36,CE$37,CE$38,CE$39,CE$40,CE$41,CE$42,CE$43,CE$44,CE$45,CE$46,CE$47,CE$48,CE$49,CE$50,"#")='Часть 1'!V31),1,0)*IF(CE$33=2,CG77,1))</f>
        <v>#</v>
      </c>
      <c r="CG77" s="65" t="str">
        <f>IF(OR($B77=17,CG$2="нет"),"#",IF(CHOOSE($B77,CG$35,CG$36,CG$37,CG$38,CG$39,CG$40,CG$41,CG$42,CG$43,CG$44,CG$45,CG$46,CG$47,CG$48,CG$49,CG$50,"#")='Часть 1'!X31,1,0))</f>
        <v>#</v>
      </c>
      <c r="CH77" s="65" t="str">
        <f>IF(OR($B77=17,CH$2="нет"),"#",IF(AND('Часть 1'!Y31&lt;&gt;"#",CHOOSE($B77,CH$35,CH$36,CH$37,CH$38,CH$39,CH$40,CH$41,CH$42,CH$43,CH$44,CH$45,CH$46,CH$47,CH$48,CH$49,CH$50,"#")='Часть 1'!Y31),1,0)*IF(CH$33=2,CJ77,1))</f>
        <v>#</v>
      </c>
      <c r="CJ77" s="65" t="str">
        <f>IF(OR($B77=17,CJ$2="нет"),"#",IF(CHOOSE($B77,CJ$35,CJ$36,CJ$37,CJ$38,CJ$39,CJ$40,CJ$41,CJ$42,CJ$43,CJ$44,CJ$45,CJ$46,CJ$47,CJ$48,CJ$49,CJ$50,"#")='Часть 1'!AA31,1,0))</f>
        <v>#</v>
      </c>
      <c r="CK77" s="65" t="str">
        <f>IF(OR($B77=17,CK$2="нет"),"#",IF(AND('Часть 1'!AB31&lt;&gt;"#",CHOOSE($B77,CK$35,CK$36,CK$37,CK$38,CK$39,CK$40,CK$41,CK$42,CK$43,CK$44,CK$45,CK$46,CK$47,CK$48,CK$49,CK$50,"#")='Часть 1'!AB31),1,0)*IF(CK$33=2,CM77,1))</f>
        <v>#</v>
      </c>
      <c r="CM77" s="65" t="str">
        <f>IF(OR($B77=17,CM$2="нет"),"#",IF(CHOOSE($B77,CM$35,CM$36,CM$37,CM$38,CM$39,CM$40,CM$41,CM$42,CM$43,CM$44,CM$45,CM$46,CM$47,CM$48,CM$49,CM$50,"#")='Часть 1'!AD31,1,0))</f>
        <v>#</v>
      </c>
      <c r="CN77" s="65" t="str">
        <f>IF(OR($B77=17,CN$2="нет"),"#",IF(AND('Часть 1'!AE31&lt;&gt;"#",CHOOSE($B77,CN$35,CN$36,CN$37,CN$38,CN$39,CN$40,CN$41,CN$42,CN$43,CN$44,CN$45,CN$46,CN$47,CN$48,CN$49,CN$50,"#")='Часть 1'!AE31),1,0)*IF(CN$33=2,CP77,1))</f>
        <v>#</v>
      </c>
      <c r="CP77" s="65" t="str">
        <f>IF(OR($B77=17,CP$2="нет"),"#",IF(CHOOSE($B77,CP$35,CP$36,CP$37,CP$38,CP$39,CP$40,CP$41,CP$42,CP$43,CP$44,CP$45,CP$46,CP$47,CP$48,CP$49,CP$50,"#")='Часть 1'!AG31,1,0))</f>
        <v>#</v>
      </c>
      <c r="CQ77" s="65" t="str">
        <f>IF(OR($B77=17,CQ$2="нет"),"#",IF(AND('Часть 1'!AH31&lt;&gt;"#",CHOOSE($B77,CQ$35,CQ$36,CQ$37,CQ$38,CQ$39,CQ$40,CQ$41,CQ$42,CQ$43,CQ$44,CQ$45,CQ$46,CQ$47,CQ$48,CQ$49,CQ$50,"#")='Часть 1'!AH31),1,0)*IF(CQ$33=2,CS77,1))</f>
        <v>#</v>
      </c>
      <c r="CS77" s="65" t="str">
        <f>IF(OR($B77=17,CS$2="нет"),"#",IF(CHOOSE($B77,CS$35,CS$36,CS$37,CS$38,CS$39,CS$40,CS$41,CS$42,CS$43,CS$44,CS$45,CS$46,CS$47,CS$48,CS$49,CS$50,"#")='Часть 1'!AJ31,1,0))</f>
        <v>#</v>
      </c>
      <c r="CT77" s="65" t="str">
        <f>IF(OR($B77=17,CT$2="нет"),"#",IF(AND('Часть 1'!AK31&lt;&gt;"#",CHOOSE($B77,CT$35,CT$36,CT$37,CT$38,CT$39,CT$40,CT$41,CT$42,CT$43,CT$44,CT$45,CT$46,CT$47,CT$48,CT$49,CT$50,"#")='Часть 1'!AK31),1,0)*IF(CT$33=2,CV77,1))</f>
        <v>#</v>
      </c>
      <c r="CV77" s="65" t="str">
        <f>IF(OR($B77=17,CV$2="нет"),"#",IF(CHOOSE($B77,CV$35,CV$36,CV$37,CV$38,CV$39,CV$40,CV$41,CV$42,CV$43,CV$44,CV$45,CV$46,CV$47,CV$48,CV$49,CV$50,"#")='Часть 1'!AM31,1,0))</f>
        <v>#</v>
      </c>
      <c r="CW77" s="65" t="str">
        <f>IF(OR($B77=17,CW$2="нет"),"#",IF(AND('Часть 1'!AN31&lt;&gt;"#",CHOOSE($B77,CW$35,CW$36,CW$37,CW$38,CW$39,CW$40,CW$41,CW$42,CW$43,CW$44,CW$45,CW$46,CW$47,CW$48,CW$49,CW$50,"#")='Часть 1'!AN31),1,0)*IF(CW$33=2,CY77,1))</f>
        <v>#</v>
      </c>
      <c r="CY77" s="65" t="str">
        <f>IF(OR($B77=17,CY$2="нет"),"#",IF(CHOOSE($B77,CY$35,CY$36,CY$37,CY$38,CY$39,CY$40,CY$41,CY$42,CY$43,CY$44,CY$45,CY$46,CY$47,CY$48,CY$49,CY$50,"#")='Часть 1'!AP31,1,0))</f>
        <v>#</v>
      </c>
      <c r="CZ77" s="65" t="str">
        <f>IF(OR($B77=17,CZ$2="нет"),"#",IF(AND('Часть 1'!AQ31&lt;&gt;"#",CHOOSE($B77,CZ$35,CZ$36,CZ$37,CZ$38,CZ$39,CZ$40,CZ$41,CZ$42,CZ$43,CZ$44,CZ$45,CZ$46,CZ$47,CZ$48,CZ$49,CZ$50,"#")='Часть 1'!AQ31),1,0)*IF(CZ$33=2,DB77,1))</f>
        <v>#</v>
      </c>
      <c r="DB77" s="65" t="str">
        <f>IF(OR($B77=17,DB$2="нет"),"#",IF(CHOOSE($B77,DB$35,DB$36,DB$37,DB$38,DB$39,DB$40,DB$41,DB$42,DB$43,DB$44,DB$45,DB$46,DB$47,DB$48,DB$49,DB$50,"#")='Часть 1'!AS31,1,0))</f>
        <v>#</v>
      </c>
      <c r="DC77" s="65" t="str">
        <f>IF(OR($B77=17,DC$2="нет"),"#",IF(AND('Часть 1'!AT31&lt;&gt;"#",CHOOSE($B77,DC$35,DC$36,DC$37,DC$38,DC$39,DC$40,DC$41,DC$42,DC$43,DC$44,DC$45,DC$46,DC$47,DC$48,DC$49,DC$50,"#")='Часть 1'!AT31),1,0)*IF(DC$33=2,DE77,1))</f>
        <v>#</v>
      </c>
      <c r="DE77" s="65" t="str">
        <f>IF(OR($B77=17,DE$2="нет"),"#",IF(CHOOSE($B77,DE$35,DE$36,DE$37,DE$38,DE$39,DE$40,DE$41,DE$42,DE$43,DE$44,DE$45,DE$46,DE$47,DE$48,DE$49,DE$50,"#")='Часть 1'!AV31,1,0))</f>
        <v>#</v>
      </c>
      <c r="DF77" s="65" t="str">
        <f>IF(OR($B77=17,DF$2="нет"),"#",IF(AND('Часть 1'!AW31&lt;&gt;"#",CHOOSE($B77,DF$35,DF$36,DF$37,DF$38,DF$39,DF$40,DF$41,DF$42,DF$43,DF$44,DF$45,DF$46,DF$47,DF$48,DF$49,DF$50,"#")='Часть 1'!AW31),1,0)*IF(DF$33=2,DH77,1))</f>
        <v>#</v>
      </c>
      <c r="DH77" s="65" t="str">
        <f>IF(OR($B77=17,DH$2="нет"),"#",IF(CHOOSE($B77,DH$35,DH$36,DH$37,DH$38,DH$39,DH$40,DH$41,DH$42,DH$43,DH$44,DH$45,DH$46,DH$47,DH$48,DH$49,DH$50,"#")='Часть 1'!AY31,1,0))</f>
        <v>#</v>
      </c>
      <c r="DI77" s="65" t="str">
        <f>IF(OR($B77=17,DI$2="нет"),"#",IF(AND('Часть 1'!AZ31&lt;&gt;"#",CHOOSE($B77,DI$35,DI$36,DI$37,DI$38,DI$39,DI$40,DI$41,DI$42,DI$43,DI$44,DI$45,DI$46,DI$47,DI$48,DI$49,DI$50,"#")='Часть 1'!AZ31),1,0)*IF(DI$33=2,DK77,1))</f>
        <v>#</v>
      </c>
      <c r="DK77" s="65" t="str">
        <f>IF(OR($B77=17,DK$2="нет"),"#",IF(CHOOSE($B77,DK$35,DK$36,DK$37,DK$38,DK$39,DK$40,DK$41,DK$42,DK$43,DK$44,DK$45,DK$46,DK$47,DK$48,DK$49,DK$50,"#")='Часть 1'!BB31,1,0))</f>
        <v>#</v>
      </c>
      <c r="DL77" s="65" t="str">
        <f>IF(OR($B77=17,DL$2="нет"),"#",IF(AND('Часть 1'!BC31&lt;&gt;"#",CHOOSE($B77,DL$35,DL$36,DL$37,DL$38,DL$39,DL$40,DL$41,DL$42,DL$43,DL$44,DL$45,DL$46,DL$47,DL$48,DL$49,DL$50,"#")='Часть 1'!BC31),1,0)*IF(DL$33=2,DN77,1))</f>
        <v>#</v>
      </c>
      <c r="DN77" s="65" t="str">
        <f>IF(OR($B77=17,DN$2="нет"),"#",IF(CHOOSE($B77,DN$35,DN$36,DN$37,DN$38,DN$39,DN$40,DN$41,DN$42,DN$43,DN$44,DN$45,DN$46,DN$47,DN$48,DN$49,DN$50,"#")='Часть 1'!BE31,1,0))</f>
        <v>#</v>
      </c>
      <c r="DO77" s="65" t="str">
        <f>IF(OR($B77=17,DO$2="нет"),"#",IF(AND('Часть 1'!BF31&lt;&gt;"#",CHOOSE($B77,DO$35,DO$36,DO$37,DO$38,DO$39,DO$40,DO$41,DO$42,DO$43,DO$44,DO$45,DO$46,DO$47,DO$48,DO$49,DO$50,"#")='Часть 1'!BF31),1,0)*IF(DO$33=2,DQ77,1))</f>
        <v>#</v>
      </c>
      <c r="DQ77" s="65" t="str">
        <f>IF(OR($B77=17,DQ$2="нет"),"#",IF(CHOOSE($B77,DQ$35,DQ$36,DQ$37,DQ$38,DQ$39,DQ$40,DQ$41,DQ$42,DQ$43,DQ$44,DQ$45,DQ$46,DQ$47,DQ$48,DQ$49,DQ$50,"#")='Часть 1'!BH31,1,0))</f>
        <v>#</v>
      </c>
      <c r="DR77" s="65" t="str">
        <f>IF(OR($B77=17,DR$2="нет"),"#",IF(AND('Часть 1'!BI31&lt;&gt;"#",CHOOSE($B77,DR$35,DR$36,DR$37,DR$38,DR$39,DR$40,DR$41,DR$42,DR$43,DR$44,DR$45,DR$46,DR$47,DR$48,DR$49,DR$50,"#")='Часть 1'!BI31),1,0)*IF(DR$33=2,DT77,1))</f>
        <v>#</v>
      </c>
      <c r="DT77" s="65" t="str">
        <f>IF(OR($B77=17,DT$2="нет"),"#",IF(CHOOSE($B77,DT$35,DT$36,DT$37,DT$38,DT$39,DT$40,DT$41,DT$42,DT$43,DT$44,DT$45,DT$46,DT$47,DT$48,DT$49,DT$50,"#")='Часть 1'!BK31,1,0))</f>
        <v>#</v>
      </c>
    </row>
    <row r="78" spans="1:124" x14ac:dyDescent="0.2">
      <c r="A78" s="63">
        <v>26</v>
      </c>
      <c r="B78" s="63">
        <f>IF(AND(Список!H31&gt;0,Список!K31=1),CHOOSE(Список!M31,1,2,3,4,5,6,7,8,9,10,11,12,13,14,15,16),17)</f>
        <v>17</v>
      </c>
      <c r="C78" s="65" t="str">
        <f>IF(OR($B78=17,C$2="нет"),"#",IF(BM78=1,1,IF(CHOOSE($B78,C$35,C$36,C$37,C$38,C$39,C$40,C$41,C$42,C$43,C$44,C$45,C$46,C$47,C$48,C$49,C$50,"#")='Часть 1'!D32,1,0)*IF(C$33=2,E78,1)))</f>
        <v>#</v>
      </c>
      <c r="E78" s="65" t="str">
        <f>IF(OR($B78=17,E$2="нет"),"#",IF(CHOOSE($B78,E$35,E$36,E$37,E$38,E$39,E$40,E$41,E$42,E$43,E$44,E$45,E$46,E$47,E$48,E$49,E$50,"#")='Часть 1'!F32,1,0))</f>
        <v>#</v>
      </c>
      <c r="F78" s="65" t="str">
        <f>IF(OR($B78=17,F$2="нет"),"#",IF(BP78=1,1,IF(CHOOSE($B78,F$35,F$36,F$37,F$38,F$39,F$40,F$41,F$42,F$43,F$44,F$45,F$46,F$47,F$48,F$49,F$50,"#")='Часть 1'!G32,1,0)*IF(F$33=2,H78,1)))</f>
        <v>#</v>
      </c>
      <c r="H78" s="65" t="str">
        <f>IF(OR($B78=17,H$2="нет"),"#",IF(CHOOSE($B78,H$35,H$36,H$37,H$38,H$39,H$40,H$41,H$42,H$43,H$44,H$45,H$46,H$47,H$48,H$49,H$50,"#")='Часть 1'!I32,1,0))</f>
        <v>#</v>
      </c>
      <c r="I78" s="65" t="str">
        <f>IF(OR($B78=17,I$2="нет"),"#",IF(BS78=1,1,IF(CHOOSE($B78,I$35,I$36,I$37,I$38,I$39,I$40,I$41,I$42,I$43,I$44,I$45,I$46,I$47,I$48,I$49,I$50,"#")='Часть 1'!J32,1,0)*IF(I$33=2,K78,1)))</f>
        <v>#</v>
      </c>
      <c r="K78" s="65" t="str">
        <f>IF(OR($B78=17,K$2="нет"),"#",IF(CHOOSE($B78,K$35,K$36,K$37,K$38,K$39,K$40,K$41,K$42,K$43,K$44,K$45,K$46,K$47,K$48,K$49,K$50,"#")='Часть 1'!L32,1,0))</f>
        <v>#</v>
      </c>
      <c r="L78" s="65" t="str">
        <f>IF(OR($B78=17,L$2="нет"),"#",IF(BV78=1,1,IF(CHOOSE($B78,L$35,L$36,L$37,L$38,L$39,L$40,L$41,L$42,L$43,L$44,L$45,L$46,L$47,L$48,L$49,L$50,"#")='Часть 1'!M32,1,0)*IF(L$33=2,N78,1)))</f>
        <v>#</v>
      </c>
      <c r="N78" s="65" t="str">
        <f>IF(OR($B78=17,N$2="нет"),"#",IF(CHOOSE($B78,N$35,N$36,N$37,N$38,N$39,N$40,N$41,N$42,N$43,N$44,N$45,N$46,N$47,N$48,N$49,N$50,"#")='Часть 1'!O32,1,0))</f>
        <v>#</v>
      </c>
      <c r="O78" s="65" t="str">
        <f>IF(OR($B78=17,O$2="нет"),"#",IF(BY78=1,1,IF(CHOOSE($B78,O$35,O$36,O$37,O$38,O$39,O$40,O$41,O$42,O$43,O$44,O$45,O$46,O$47,O$48,O$49,O$50,"#")='Часть 1'!P32,1,0)*IF(O$33=2,Q78,1)))</f>
        <v>#</v>
      </c>
      <c r="Q78" s="65" t="str">
        <f>IF(OR($B78=17,Q$2="нет"),"#",IF(CHOOSE($B78,Q$35,Q$36,Q$37,Q$38,Q$39,Q$40,Q$41,Q$42,Q$43,Q$44,Q$45,Q$46,Q$47,Q$48,Q$49,Q$50,"#")='Часть 1'!R32,1,0))</f>
        <v>#</v>
      </c>
      <c r="R78" s="65" t="str">
        <f>IF(OR($B78=17,R$2="нет"),"#",IF(CB78=1,1,IF(CHOOSE($B78,R$35,R$36,R$37,R$38,R$39,R$40,R$41,R$42,R$43,R$44,R$45,R$46,R$47,R$48,R$49,R$50,"#")='Часть 1'!S32,1,0)*IF(R$33=2,T78,1)))</f>
        <v>#</v>
      </c>
      <c r="T78" s="65" t="str">
        <f>IF(OR($B78=17,T$2="нет"),"#",IF(CHOOSE($B78,T$35,T$36,T$37,T$38,T$39,T$40,T$41,T$42,T$43,T$44,T$45,T$46,T$47,T$48,T$49,T$50,"#")='Часть 1'!U32,1,0))</f>
        <v>#</v>
      </c>
      <c r="U78" s="65" t="str">
        <f>IF(OR($B78=17,U$2="нет"),"#",IF(CE78=1,1,IF(CHOOSE($B78,U$35,U$36,U$37,U$38,U$39,U$40,U$41,U$42,U$43,U$44,U$45,U$46,U$47,U$48,U$49,U$50,"#")='Часть 1'!V32,1,0)*IF(U$33=2,W78,1)))</f>
        <v>#</v>
      </c>
      <c r="W78" s="65" t="str">
        <f>IF(OR($B78=17,W$2="нет"),"#",IF(CHOOSE($B78,W$35,W$36,W$37,W$38,W$39,W$40,W$41,W$42,W$43,W$44,W$45,W$46,W$47,W$48,W$49,W$50,"#")='Часть 1'!X32,1,0))</f>
        <v>#</v>
      </c>
      <c r="X78" s="65" t="str">
        <f>IF(OR($B78=17,X$2="нет"),"#",IF(CH78=1,1,IF(CHOOSE($B78,X$35,X$36,X$37,X$38,X$39,X$40,X$41,X$42,X$43,X$44,X$45,X$46,X$47,X$48,X$49,X$50,"#")='Часть 1'!Y32,1,0)*IF(X$33=2,Z78,1)))</f>
        <v>#</v>
      </c>
      <c r="Z78" s="65" t="str">
        <f>IF(OR($B78=17,Z$2="нет"),"#",IF(CHOOSE($B78,Z$35,Z$36,Z$37,Z$38,Z$39,Z$40,Z$41,Z$42,Z$43,Z$44,Z$45,Z$46,Z$47,Z$48,Z$49,Z$50,"#")='Часть 1'!AA32,1,0))</f>
        <v>#</v>
      </c>
      <c r="AA78" s="65" t="str">
        <f>IF(OR($B78=17,AA$2="нет"),"#",IF(CK78=1,1,IF(CHOOSE($B78,AA$35,AA$36,AA$37,AA$38,AA$39,AA$40,AA$41,AA$42,AA$43,AA$44,AA$45,AA$46,AA$47,AA$48,AA$49,AA$50,"#")='Часть 1'!AB32,1,0)*IF(AA$33=2,AC78,1)))</f>
        <v>#</v>
      </c>
      <c r="AC78" s="65" t="str">
        <f>IF(OR($B78=17,AC$2="нет"),"#",IF(CHOOSE($B78,AC$35,AC$36,AC$37,AC$38,AC$39,AC$40,AC$41,AC$42,AC$43,AC$44,AC$45,AC$46,AC$47,AC$48,AC$49,AC$50,"#")='Часть 1'!AD32,1,0))</f>
        <v>#</v>
      </c>
      <c r="AD78" s="65" t="str">
        <f>IF(OR($B78=17,AD$2="нет"),"#",IF(CN78=1,1,IF(CHOOSE($B78,AD$35,AD$36,AD$37,AD$38,AD$39,AD$40,AD$41,AD$42,AD$43,AD$44,AD$45,AD$46,AD$47,AD$48,AD$49,AD$50,"#")='Часть 1'!AE32,1,0)*IF(AD$33=2,AF78,1)))</f>
        <v>#</v>
      </c>
      <c r="AF78" s="65" t="str">
        <f>IF(OR($B78=17,AF$2="нет"),"#",IF(CHOOSE($B78,AF$35,AF$36,AF$37,AF$38,AF$39,AF$40,AF$41,AF$42,AF$43,AF$44,AF$45,AF$46,AF$47,AF$48,AF$49,AF$50,"#")='Часть 1'!AG32,1,0))</f>
        <v>#</v>
      </c>
      <c r="AG78" s="65" t="str">
        <f>IF(OR($B78=17,AG$2="нет"),"#",IF(CQ78=1,1,IF(CHOOSE($B78,AG$35,AG$36,AG$37,AG$38,AG$39,AG$40,AG$41,AG$42,AG$43,AG$44,AG$45,AG$46,AG$47,AG$48,AG$49,AG$50,"#")='Часть 1'!AH32,1,0)*IF(AG$33=2,AI78,1)))</f>
        <v>#</v>
      </c>
      <c r="AI78" s="65" t="str">
        <f>IF(OR($B78=17,AI$2="нет"),"#",IF(CHOOSE($B78,AI$35,AI$36,AI$37,AI$38,AI$39,AI$40,AI$41,AI$42,AI$43,AI$44,AI$45,AI$46,AI$47,AI$48,AI$49,AI$50,"#")='Часть 1'!AJ32,1,0))</f>
        <v>#</v>
      </c>
      <c r="AJ78" s="65" t="str">
        <f>IF(OR($B78=17,AJ$2="нет"),"#",IF(CT78=1,1,IF(CHOOSE($B78,AJ$35,AJ$36,AJ$37,AJ$38,AJ$39,AJ$40,AJ$41,AJ$42,AJ$43,AJ$44,AJ$45,AJ$46,AJ$47,AJ$48,AJ$49,AJ$50,"#")='Часть 1'!AK32,1,0)*IF(AJ$33=2,AL78,1)))</f>
        <v>#</v>
      </c>
      <c r="AL78" s="65" t="str">
        <f>IF(OR($B78=17,AL$2="нет"),"#",IF(CHOOSE($B78,AL$35,AL$36,AL$37,AL$38,AL$39,AL$40,AL$41,AL$42,AL$43,AL$44,AL$45,AL$46,AL$47,AL$48,AL$49,AL$50,"#")='Часть 1'!AM32,1,0))</f>
        <v>#</v>
      </c>
      <c r="AM78" s="65" t="str">
        <f>IF(OR($B78=17,AM$2="нет"),"#",IF(CW78=1,1,IF(CHOOSE($B78,AM$35,AM$36,AM$37,AM$38,AM$39,AM$40,AM$41,AM$42,AM$43,AM$44,AM$45,AM$46,AM$47,AM$48,AM$49,AM$50,"#")='Часть 1'!AN32,1,0)*IF(AM$33=2,AO78,1)))</f>
        <v>#</v>
      </c>
      <c r="AO78" s="65" t="str">
        <f>IF(OR($B78=17,AO$2="нет"),"#",IF(CHOOSE($B78,AO$35,AO$36,AO$37,AO$38,AO$39,AO$40,AO$41,AO$42,AO$43,AO$44,AO$45,AO$46,AO$47,AO$48,AO$49,AO$50,"#")='Часть 1'!AP32,1,0))</f>
        <v>#</v>
      </c>
      <c r="AP78" s="65" t="str">
        <f>IF(OR($B78=17,AP$2="нет"),"#",IF(CZ78=1,1,IF(CHOOSE($B78,AP$35,AP$36,AP$37,AP$38,AP$39,AP$40,AP$41,AP$42,AP$43,AP$44,AP$45,AP$46,AP$47,AP$48,AP$49,AP$50,"#")='Часть 1'!AQ32,1,0)*IF(AP$33=2,AR78,1)))</f>
        <v>#</v>
      </c>
      <c r="AR78" s="65" t="str">
        <f>IF(OR($B78=17,AR$2="нет"),"#",IF(CHOOSE($B78,AR$35,AR$36,AR$37,AR$38,AR$39,AR$40,AR$41,AR$42,AR$43,AR$44,AR$45,AR$46,AR$47,AR$48,AR$49,AR$50,"#")='Часть 1'!AS32,1,0))</f>
        <v>#</v>
      </c>
      <c r="AS78" s="65" t="str">
        <f>IF(OR($B78=17,AS$2="нет"),"#",IF(DC78=1,1,IF(CHOOSE($B78,AS$35,AS$36,AS$37,AS$38,AS$39,AS$40,AS$41,AS$42,AS$43,AS$44,AS$45,AS$46,AS$47,AS$48,AS$49,AS$50,"#")='Часть 1'!AT32,1,0)*IF(AS$33=2,AU78,1)))</f>
        <v>#</v>
      </c>
      <c r="AU78" s="65" t="str">
        <f>IF(OR($B78=17,AU$2="нет"),"#",IF(CHOOSE($B78,AU$35,AU$36,AU$37,AU$38,AU$39,AU$40,AU$41,AU$42,AU$43,AU$44,AU$45,AU$46,AU$47,AU$48,AU$49,AU$50,"#")='Часть 1'!AV32,1,0))</f>
        <v>#</v>
      </c>
      <c r="AV78" s="65" t="str">
        <f>IF(OR($B78=17,AV$2="нет"),"#",IF(DF78=1,1,IF(CHOOSE($B78,AV$35,AV$36,AV$37,AV$38,AV$39,AV$40,AV$41,AV$42,AV$43,AV$44,AV$45,AV$46,AV$47,AV$48,AV$49,AV$50,"#")='Часть 1'!AW32,1,0)*IF(AV$33=2,AX78,1)))</f>
        <v>#</v>
      </c>
      <c r="AX78" s="65" t="str">
        <f>IF(OR($B78=17,AX$2="нет"),"#",IF(CHOOSE($B78,AX$35,AX$36,AX$37,AX$38,AX$39,AX$40,AX$41,AX$42,AX$43,AX$44,AX$45,AX$46,AX$47,AX$48,AX$49,AX$50,"#")='Часть 1'!AY32,1,0))</f>
        <v>#</v>
      </c>
      <c r="AY78" s="65" t="str">
        <f>IF(OR($B78=17,AY$2="нет"),"#",IF(DI78=1,1,IF(CHOOSE($B78,AY$35,AY$36,AY$37,AY$38,AY$39,AY$40,AY$41,AY$42,AY$43,AY$44,AY$45,AY$46,AY$47,AY$48,AY$49,AY$50,"#")='Часть 1'!AZ32,1,0)*IF(AY$33=2,BA78,1)))</f>
        <v>#</v>
      </c>
      <c r="BA78" s="65" t="str">
        <f>IF(OR($B78=17,BA$2="нет"),"#",IF(CHOOSE($B78,BA$35,BA$36,BA$37,BA$38,BA$39,BA$40,BA$41,BA$42,BA$43,BA$44,BA$45,BA$46,BA$47,BA$48,BA$49,BA$50,"#")='Часть 1'!BB32,1,0))</f>
        <v>#</v>
      </c>
      <c r="BB78" s="65" t="str">
        <f>IF(OR($B78=17,BB$2="нет"),"#",IF(DL78=1,1,IF(CHOOSE($B78,BB$35,BB$36,BB$37,BB$38,BB$39,BB$40,BB$41,BB$42,BB$43,BB$44,BB$45,BB$46,BB$47,BB$48,BB$49,BB$50,"#")='Часть 1'!BC32,1,0)*IF(BB$33=2,BD78,1)))</f>
        <v>#</v>
      </c>
      <c r="BD78" s="65" t="str">
        <f>IF(OR($B78=17,BD$2="нет"),"#",IF(CHOOSE($B78,BD$35,BD$36,BD$37,BD$38,BD$39,BD$40,BD$41,BD$42,BD$43,BD$44,BD$45,BD$46,BD$47,BD$48,BD$49,BD$50,"#")='Часть 1'!BE32,1,0))</f>
        <v>#</v>
      </c>
      <c r="BE78" s="65" t="str">
        <f>IF(OR($B78=17,BE$2="нет"),"#",IF(DO78=1,1,IF(CHOOSE($B78,BE$35,BE$36,BE$37,BE$38,BE$39,BE$40,BE$41,BE$42,BE$43,BE$44,BE$45,BE$46,BE$47,BE$48,BE$49,BE$50,"#")='Часть 1'!BF32,1,0)*IF(BE$33=2,BG78,1)))</f>
        <v>#</v>
      </c>
      <c r="BG78" s="65" t="str">
        <f>IF(OR($B78=17,BG$2="нет"),"#",IF(CHOOSE($B78,BG$35,BG$36,BG$37,BG$38,BG$39,BG$40,BG$41,BG$42,BG$43,BG$44,BG$45,BG$46,BG$47,BG$48,BG$49,BG$50,"#")='Часть 1'!BH32,1,0))</f>
        <v>#</v>
      </c>
      <c r="BH78" s="65" t="str">
        <f>IF(OR($B78=17,BH$2="нет"),"#",IF(DR78=1,1,IF(CHOOSE($B78,BH$35,BH$36,BH$37,BH$38,BH$39,BH$40,BH$41,BH$42,BH$43,BH$44,BH$45,BH$46,BH$47,BH$48,BH$49,BH$50,"#")='Часть 1'!BI32,1,0)*IF(BH$33=2,BJ78,1)))</f>
        <v>#</v>
      </c>
      <c r="BJ78" s="65" t="str">
        <f>IF(OR($B78=17,BJ$2="нет"),"#",IF(CHOOSE($B78,BJ$35,BJ$36,BJ$37,BJ$38,BJ$39,BJ$40,BJ$41,BJ$42,BJ$43,BJ$44,BJ$45,BJ$46,BJ$47,BJ$48,BJ$49,BJ$50,"#")='Часть 1'!BK32,1,0))</f>
        <v>#</v>
      </c>
      <c r="BM78" s="65" t="str">
        <f>IF(OR($B78=17,BM$2="нет"),"#",IF(AND('Часть 1'!D32&lt;&gt;"#",CHOOSE($B78,BM$35,BM$36,BM$37,BM$38,BM$39,BM$40,BM$41,BM$42,BM$43,BM$44,BM$45,BM$46,BM$47,BM$48,BM$49,BM$50,"#")='Часть 1'!D32),1,0)*IF(BM$33=2,BO78,1))</f>
        <v>#</v>
      </c>
      <c r="BO78" s="65" t="str">
        <f>IF(OR($B78=17,BO$2="нет"),"#",IF(CHOOSE($B78,BO$35,BO$36,BO$37,BO$38,BO$39,BO$40,BO$41,BO$42,BO$43,BO$44,BO$45,BO$46,BO$47,BO$48,BO$49,BO$50,"#")='Часть 1'!F32,1,0))</f>
        <v>#</v>
      </c>
      <c r="BP78" s="65" t="str">
        <f>IF(OR($B78=17,BP$2="нет"),"#",IF(AND('Часть 1'!G32&lt;&gt;"#",CHOOSE($B78,BP$35,BP$36,BP$37,BP$38,BP$39,BP$40,BP$41,BP$42,BP$43,BP$44,BP$45,BP$46,BP$47,BP$48,BP$49,BP$50,"#")='Часть 1'!G32),1,0)*IF(BP$33=2,BR78,1))</f>
        <v>#</v>
      </c>
      <c r="BR78" s="65" t="str">
        <f>IF(OR($B78=17,BR$2="нет"),"#",IF(CHOOSE($B78,BR$35,BR$36,BR$37,BR$38,BR$39,BR$40,BR$41,BR$42,BR$43,BR$44,BR$45,BR$46,BR$47,BR$48,BR$49,BR$50,"#")='Часть 1'!I32,1,0))</f>
        <v>#</v>
      </c>
      <c r="BS78" s="65" t="str">
        <f>IF(OR($B78=17,BS$2="нет"),"#",IF(AND('Часть 1'!J32&lt;&gt;"#",CHOOSE($B78,BS$35,BS$36,BS$37,BS$38,BS$39,BS$40,BS$41,BS$42,BS$43,BS$44,BS$45,BS$46,BS$47,BS$48,BS$49,BS$50,"#")='Часть 1'!J32),1,0)*IF(BS$33=2,BU78,1))</f>
        <v>#</v>
      </c>
      <c r="BU78" s="65" t="str">
        <f>IF(OR($B78=17,BU$2="нет"),"#",IF(CHOOSE($B78,BU$35,BU$36,BU$37,BU$38,BU$39,BU$40,BU$41,BU$42,BU$43,BU$44,BU$45,BU$46,BU$47,BU$48,BU$49,BU$50,"#")='Часть 1'!L32,1,0))</f>
        <v>#</v>
      </c>
      <c r="BV78" s="65" t="str">
        <f>IF(OR($B78=17,BV$2="нет"),"#",IF(AND('Часть 1'!M32&lt;&gt;"#",CHOOSE($B78,BV$35,BV$36,BV$37,BV$38,BV$39,BV$40,BV$41,BV$42,BV$43,BV$44,BV$45,BV$46,BV$47,BV$48,BV$49,BV$50,"#")='Часть 1'!M32),1,0)*IF(BV$33=2,BX78,1))</f>
        <v>#</v>
      </c>
      <c r="BX78" s="65" t="str">
        <f>IF(OR($B78=17,BX$2="нет"),"#",IF(CHOOSE($B78,BX$35,BX$36,BX$37,BX$38,BX$39,BX$40,BX$41,BX$42,BX$43,BX$44,BX$45,BX$46,BX$47,BX$48,BX$49,BX$50,"#")='Часть 1'!O32,1,0))</f>
        <v>#</v>
      </c>
      <c r="BY78" s="65" t="str">
        <f>IF(OR($B78=17,BY$2="нет"),"#",IF(AND('Часть 1'!P32&lt;&gt;"#",CHOOSE($B78,BY$35,BY$36,BY$37,BY$38,BY$39,BY$40,BY$41,BY$42,BY$43,BY$44,BY$45,BY$46,BY$47,BY$48,BY$49,BY$50,"#")='Часть 1'!P32),1,0)*IF(BY$33=2,CA78,1))</f>
        <v>#</v>
      </c>
      <c r="CA78" s="65" t="str">
        <f>IF(OR($B78=17,CA$2="нет"),"#",IF(CHOOSE($B78,CA$35,CA$36,CA$37,CA$38,CA$39,CA$40,CA$41,CA$42,CA$43,CA$44,CA$45,CA$46,CA$47,CA$48,CA$49,CA$50,"#")='Часть 1'!R32,1,0))</f>
        <v>#</v>
      </c>
      <c r="CB78" s="65" t="str">
        <f>IF(OR($B78=17,CB$2="нет"),"#",IF(AND('Часть 1'!S32&lt;&gt;"#",CHOOSE($B78,CB$35,CB$36,CB$37,CB$38,CB$39,CB$40,CB$41,CB$42,CB$43,CB$44,CB$45,CB$46,CB$47,CB$48,CB$49,CB$50,"#")='Часть 1'!S32),1,0)*IF(CB$33=2,CD78,1))</f>
        <v>#</v>
      </c>
      <c r="CD78" s="65" t="str">
        <f>IF(OR($B78=17,CD$2="нет"),"#",IF(CHOOSE($B78,CD$35,CD$36,CD$37,CD$38,CD$39,CD$40,CD$41,CD$42,CD$43,CD$44,CD$45,CD$46,CD$47,CD$48,CD$49,CD$50,"#")='Часть 1'!U32,1,0))</f>
        <v>#</v>
      </c>
      <c r="CE78" s="65" t="str">
        <f>IF(OR($B78=17,CE$2="нет"),"#",IF(AND('Часть 1'!V32&lt;&gt;"#",CHOOSE($B78,CE$35,CE$36,CE$37,CE$38,CE$39,CE$40,CE$41,CE$42,CE$43,CE$44,CE$45,CE$46,CE$47,CE$48,CE$49,CE$50,"#")='Часть 1'!V32),1,0)*IF(CE$33=2,CG78,1))</f>
        <v>#</v>
      </c>
      <c r="CG78" s="65" t="str">
        <f>IF(OR($B78=17,CG$2="нет"),"#",IF(CHOOSE($B78,CG$35,CG$36,CG$37,CG$38,CG$39,CG$40,CG$41,CG$42,CG$43,CG$44,CG$45,CG$46,CG$47,CG$48,CG$49,CG$50,"#")='Часть 1'!X32,1,0))</f>
        <v>#</v>
      </c>
      <c r="CH78" s="65" t="str">
        <f>IF(OR($B78=17,CH$2="нет"),"#",IF(AND('Часть 1'!Y32&lt;&gt;"#",CHOOSE($B78,CH$35,CH$36,CH$37,CH$38,CH$39,CH$40,CH$41,CH$42,CH$43,CH$44,CH$45,CH$46,CH$47,CH$48,CH$49,CH$50,"#")='Часть 1'!Y32),1,0)*IF(CH$33=2,CJ78,1))</f>
        <v>#</v>
      </c>
      <c r="CJ78" s="65" t="str">
        <f>IF(OR($B78=17,CJ$2="нет"),"#",IF(CHOOSE($B78,CJ$35,CJ$36,CJ$37,CJ$38,CJ$39,CJ$40,CJ$41,CJ$42,CJ$43,CJ$44,CJ$45,CJ$46,CJ$47,CJ$48,CJ$49,CJ$50,"#")='Часть 1'!AA32,1,0))</f>
        <v>#</v>
      </c>
      <c r="CK78" s="65" t="str">
        <f>IF(OR($B78=17,CK$2="нет"),"#",IF(AND('Часть 1'!AB32&lt;&gt;"#",CHOOSE($B78,CK$35,CK$36,CK$37,CK$38,CK$39,CK$40,CK$41,CK$42,CK$43,CK$44,CK$45,CK$46,CK$47,CK$48,CK$49,CK$50,"#")='Часть 1'!AB32),1,0)*IF(CK$33=2,CM78,1))</f>
        <v>#</v>
      </c>
      <c r="CM78" s="65" t="str">
        <f>IF(OR($B78=17,CM$2="нет"),"#",IF(CHOOSE($B78,CM$35,CM$36,CM$37,CM$38,CM$39,CM$40,CM$41,CM$42,CM$43,CM$44,CM$45,CM$46,CM$47,CM$48,CM$49,CM$50,"#")='Часть 1'!AD32,1,0))</f>
        <v>#</v>
      </c>
      <c r="CN78" s="65" t="str">
        <f>IF(OR($B78=17,CN$2="нет"),"#",IF(AND('Часть 1'!AE32&lt;&gt;"#",CHOOSE($B78,CN$35,CN$36,CN$37,CN$38,CN$39,CN$40,CN$41,CN$42,CN$43,CN$44,CN$45,CN$46,CN$47,CN$48,CN$49,CN$50,"#")='Часть 1'!AE32),1,0)*IF(CN$33=2,CP78,1))</f>
        <v>#</v>
      </c>
      <c r="CP78" s="65" t="str">
        <f>IF(OR($B78=17,CP$2="нет"),"#",IF(CHOOSE($B78,CP$35,CP$36,CP$37,CP$38,CP$39,CP$40,CP$41,CP$42,CP$43,CP$44,CP$45,CP$46,CP$47,CP$48,CP$49,CP$50,"#")='Часть 1'!AG32,1,0))</f>
        <v>#</v>
      </c>
      <c r="CQ78" s="65" t="str">
        <f>IF(OR($B78=17,CQ$2="нет"),"#",IF(AND('Часть 1'!AH32&lt;&gt;"#",CHOOSE($B78,CQ$35,CQ$36,CQ$37,CQ$38,CQ$39,CQ$40,CQ$41,CQ$42,CQ$43,CQ$44,CQ$45,CQ$46,CQ$47,CQ$48,CQ$49,CQ$50,"#")='Часть 1'!AH32),1,0)*IF(CQ$33=2,CS78,1))</f>
        <v>#</v>
      </c>
      <c r="CS78" s="65" t="str">
        <f>IF(OR($B78=17,CS$2="нет"),"#",IF(CHOOSE($B78,CS$35,CS$36,CS$37,CS$38,CS$39,CS$40,CS$41,CS$42,CS$43,CS$44,CS$45,CS$46,CS$47,CS$48,CS$49,CS$50,"#")='Часть 1'!AJ32,1,0))</f>
        <v>#</v>
      </c>
      <c r="CT78" s="65" t="str">
        <f>IF(OR($B78=17,CT$2="нет"),"#",IF(AND('Часть 1'!AK32&lt;&gt;"#",CHOOSE($B78,CT$35,CT$36,CT$37,CT$38,CT$39,CT$40,CT$41,CT$42,CT$43,CT$44,CT$45,CT$46,CT$47,CT$48,CT$49,CT$50,"#")='Часть 1'!AK32),1,0)*IF(CT$33=2,CV78,1))</f>
        <v>#</v>
      </c>
      <c r="CV78" s="65" t="str">
        <f>IF(OR($B78=17,CV$2="нет"),"#",IF(CHOOSE($B78,CV$35,CV$36,CV$37,CV$38,CV$39,CV$40,CV$41,CV$42,CV$43,CV$44,CV$45,CV$46,CV$47,CV$48,CV$49,CV$50,"#")='Часть 1'!AM32,1,0))</f>
        <v>#</v>
      </c>
      <c r="CW78" s="65" t="str">
        <f>IF(OR($B78=17,CW$2="нет"),"#",IF(AND('Часть 1'!AN32&lt;&gt;"#",CHOOSE($B78,CW$35,CW$36,CW$37,CW$38,CW$39,CW$40,CW$41,CW$42,CW$43,CW$44,CW$45,CW$46,CW$47,CW$48,CW$49,CW$50,"#")='Часть 1'!AN32),1,0)*IF(CW$33=2,CY78,1))</f>
        <v>#</v>
      </c>
      <c r="CY78" s="65" t="str">
        <f>IF(OR($B78=17,CY$2="нет"),"#",IF(CHOOSE($B78,CY$35,CY$36,CY$37,CY$38,CY$39,CY$40,CY$41,CY$42,CY$43,CY$44,CY$45,CY$46,CY$47,CY$48,CY$49,CY$50,"#")='Часть 1'!AP32,1,0))</f>
        <v>#</v>
      </c>
      <c r="CZ78" s="65" t="str">
        <f>IF(OR($B78=17,CZ$2="нет"),"#",IF(AND('Часть 1'!AQ32&lt;&gt;"#",CHOOSE($B78,CZ$35,CZ$36,CZ$37,CZ$38,CZ$39,CZ$40,CZ$41,CZ$42,CZ$43,CZ$44,CZ$45,CZ$46,CZ$47,CZ$48,CZ$49,CZ$50,"#")='Часть 1'!AQ32),1,0)*IF(CZ$33=2,DB78,1))</f>
        <v>#</v>
      </c>
      <c r="DB78" s="65" t="str">
        <f>IF(OR($B78=17,DB$2="нет"),"#",IF(CHOOSE($B78,DB$35,DB$36,DB$37,DB$38,DB$39,DB$40,DB$41,DB$42,DB$43,DB$44,DB$45,DB$46,DB$47,DB$48,DB$49,DB$50,"#")='Часть 1'!AS32,1,0))</f>
        <v>#</v>
      </c>
      <c r="DC78" s="65" t="str">
        <f>IF(OR($B78=17,DC$2="нет"),"#",IF(AND('Часть 1'!AT32&lt;&gt;"#",CHOOSE($B78,DC$35,DC$36,DC$37,DC$38,DC$39,DC$40,DC$41,DC$42,DC$43,DC$44,DC$45,DC$46,DC$47,DC$48,DC$49,DC$50,"#")='Часть 1'!AT32),1,0)*IF(DC$33=2,DE78,1))</f>
        <v>#</v>
      </c>
      <c r="DE78" s="65" t="str">
        <f>IF(OR($B78=17,DE$2="нет"),"#",IF(CHOOSE($B78,DE$35,DE$36,DE$37,DE$38,DE$39,DE$40,DE$41,DE$42,DE$43,DE$44,DE$45,DE$46,DE$47,DE$48,DE$49,DE$50,"#")='Часть 1'!AV32,1,0))</f>
        <v>#</v>
      </c>
      <c r="DF78" s="65" t="str">
        <f>IF(OR($B78=17,DF$2="нет"),"#",IF(AND('Часть 1'!AW32&lt;&gt;"#",CHOOSE($B78,DF$35,DF$36,DF$37,DF$38,DF$39,DF$40,DF$41,DF$42,DF$43,DF$44,DF$45,DF$46,DF$47,DF$48,DF$49,DF$50,"#")='Часть 1'!AW32),1,0)*IF(DF$33=2,DH78,1))</f>
        <v>#</v>
      </c>
      <c r="DH78" s="65" t="str">
        <f>IF(OR($B78=17,DH$2="нет"),"#",IF(CHOOSE($B78,DH$35,DH$36,DH$37,DH$38,DH$39,DH$40,DH$41,DH$42,DH$43,DH$44,DH$45,DH$46,DH$47,DH$48,DH$49,DH$50,"#")='Часть 1'!AY32,1,0))</f>
        <v>#</v>
      </c>
      <c r="DI78" s="65" t="str">
        <f>IF(OR($B78=17,DI$2="нет"),"#",IF(AND('Часть 1'!AZ32&lt;&gt;"#",CHOOSE($B78,DI$35,DI$36,DI$37,DI$38,DI$39,DI$40,DI$41,DI$42,DI$43,DI$44,DI$45,DI$46,DI$47,DI$48,DI$49,DI$50,"#")='Часть 1'!AZ32),1,0)*IF(DI$33=2,DK78,1))</f>
        <v>#</v>
      </c>
      <c r="DK78" s="65" t="str">
        <f>IF(OR($B78=17,DK$2="нет"),"#",IF(CHOOSE($B78,DK$35,DK$36,DK$37,DK$38,DK$39,DK$40,DK$41,DK$42,DK$43,DK$44,DK$45,DK$46,DK$47,DK$48,DK$49,DK$50,"#")='Часть 1'!BB32,1,0))</f>
        <v>#</v>
      </c>
      <c r="DL78" s="65" t="str">
        <f>IF(OR($B78=17,DL$2="нет"),"#",IF(AND('Часть 1'!BC32&lt;&gt;"#",CHOOSE($B78,DL$35,DL$36,DL$37,DL$38,DL$39,DL$40,DL$41,DL$42,DL$43,DL$44,DL$45,DL$46,DL$47,DL$48,DL$49,DL$50,"#")='Часть 1'!BC32),1,0)*IF(DL$33=2,DN78,1))</f>
        <v>#</v>
      </c>
      <c r="DN78" s="65" t="str">
        <f>IF(OR($B78=17,DN$2="нет"),"#",IF(CHOOSE($B78,DN$35,DN$36,DN$37,DN$38,DN$39,DN$40,DN$41,DN$42,DN$43,DN$44,DN$45,DN$46,DN$47,DN$48,DN$49,DN$50,"#")='Часть 1'!BE32,1,0))</f>
        <v>#</v>
      </c>
      <c r="DO78" s="65" t="str">
        <f>IF(OR($B78=17,DO$2="нет"),"#",IF(AND('Часть 1'!BF32&lt;&gt;"#",CHOOSE($B78,DO$35,DO$36,DO$37,DO$38,DO$39,DO$40,DO$41,DO$42,DO$43,DO$44,DO$45,DO$46,DO$47,DO$48,DO$49,DO$50,"#")='Часть 1'!BF32),1,0)*IF(DO$33=2,DQ78,1))</f>
        <v>#</v>
      </c>
      <c r="DQ78" s="65" t="str">
        <f>IF(OR($B78=17,DQ$2="нет"),"#",IF(CHOOSE($B78,DQ$35,DQ$36,DQ$37,DQ$38,DQ$39,DQ$40,DQ$41,DQ$42,DQ$43,DQ$44,DQ$45,DQ$46,DQ$47,DQ$48,DQ$49,DQ$50,"#")='Часть 1'!BH32,1,0))</f>
        <v>#</v>
      </c>
      <c r="DR78" s="65" t="str">
        <f>IF(OR($B78=17,DR$2="нет"),"#",IF(AND('Часть 1'!BI32&lt;&gt;"#",CHOOSE($B78,DR$35,DR$36,DR$37,DR$38,DR$39,DR$40,DR$41,DR$42,DR$43,DR$44,DR$45,DR$46,DR$47,DR$48,DR$49,DR$50,"#")='Часть 1'!BI32),1,0)*IF(DR$33=2,DT78,1))</f>
        <v>#</v>
      </c>
      <c r="DT78" s="65" t="str">
        <f>IF(OR($B78=17,DT$2="нет"),"#",IF(CHOOSE($B78,DT$35,DT$36,DT$37,DT$38,DT$39,DT$40,DT$41,DT$42,DT$43,DT$44,DT$45,DT$46,DT$47,DT$48,DT$49,DT$50,"#")='Часть 1'!BK32,1,0))</f>
        <v>#</v>
      </c>
    </row>
    <row r="79" spans="1:124" x14ac:dyDescent="0.2">
      <c r="A79" s="63">
        <v>27</v>
      </c>
      <c r="B79" s="63">
        <f>IF(AND(Список!H32&gt;0,Список!K32=1),CHOOSE(Список!M32,1,2,3,4,5,6,7,8,9,10,11,12,13,14,15,16),17)</f>
        <v>17</v>
      </c>
      <c r="C79" s="65" t="str">
        <f>IF(OR($B79=17,C$2="нет"),"#",IF(BM79=1,1,IF(CHOOSE($B79,C$35,C$36,C$37,C$38,C$39,C$40,C$41,C$42,C$43,C$44,C$45,C$46,C$47,C$48,C$49,C$50,"#")='Часть 1'!D33,1,0)*IF(C$33=2,E79,1)))</f>
        <v>#</v>
      </c>
      <c r="E79" s="65" t="str">
        <f>IF(OR($B79=17,E$2="нет"),"#",IF(CHOOSE($B79,E$35,E$36,E$37,E$38,E$39,E$40,E$41,E$42,E$43,E$44,E$45,E$46,E$47,E$48,E$49,E$50,"#")='Часть 1'!F33,1,0))</f>
        <v>#</v>
      </c>
      <c r="F79" s="65" t="str">
        <f>IF(OR($B79=17,F$2="нет"),"#",IF(BP79=1,1,IF(CHOOSE($B79,F$35,F$36,F$37,F$38,F$39,F$40,F$41,F$42,F$43,F$44,F$45,F$46,F$47,F$48,F$49,F$50,"#")='Часть 1'!G33,1,0)*IF(F$33=2,H79,1)))</f>
        <v>#</v>
      </c>
      <c r="H79" s="65" t="str">
        <f>IF(OR($B79=17,H$2="нет"),"#",IF(CHOOSE($B79,H$35,H$36,H$37,H$38,H$39,H$40,H$41,H$42,H$43,H$44,H$45,H$46,H$47,H$48,H$49,H$50,"#")='Часть 1'!I33,1,0))</f>
        <v>#</v>
      </c>
      <c r="I79" s="65" t="str">
        <f>IF(OR($B79=17,I$2="нет"),"#",IF(BS79=1,1,IF(CHOOSE($B79,I$35,I$36,I$37,I$38,I$39,I$40,I$41,I$42,I$43,I$44,I$45,I$46,I$47,I$48,I$49,I$50,"#")='Часть 1'!J33,1,0)*IF(I$33=2,K79,1)))</f>
        <v>#</v>
      </c>
      <c r="K79" s="65" t="str">
        <f>IF(OR($B79=17,K$2="нет"),"#",IF(CHOOSE($B79,K$35,K$36,K$37,K$38,K$39,K$40,K$41,K$42,K$43,K$44,K$45,K$46,K$47,K$48,K$49,K$50,"#")='Часть 1'!L33,1,0))</f>
        <v>#</v>
      </c>
      <c r="L79" s="65" t="str">
        <f>IF(OR($B79=17,L$2="нет"),"#",IF(BV79=1,1,IF(CHOOSE($B79,L$35,L$36,L$37,L$38,L$39,L$40,L$41,L$42,L$43,L$44,L$45,L$46,L$47,L$48,L$49,L$50,"#")='Часть 1'!M33,1,0)*IF(L$33=2,N79,1)))</f>
        <v>#</v>
      </c>
      <c r="N79" s="65" t="str">
        <f>IF(OR($B79=17,N$2="нет"),"#",IF(CHOOSE($B79,N$35,N$36,N$37,N$38,N$39,N$40,N$41,N$42,N$43,N$44,N$45,N$46,N$47,N$48,N$49,N$50,"#")='Часть 1'!O33,1,0))</f>
        <v>#</v>
      </c>
      <c r="O79" s="65" t="str">
        <f>IF(OR($B79=17,O$2="нет"),"#",IF(BY79=1,1,IF(CHOOSE($B79,O$35,O$36,O$37,O$38,O$39,O$40,O$41,O$42,O$43,O$44,O$45,O$46,O$47,O$48,O$49,O$50,"#")='Часть 1'!P33,1,0)*IF(O$33=2,Q79,1)))</f>
        <v>#</v>
      </c>
      <c r="Q79" s="65" t="str">
        <f>IF(OR($B79=17,Q$2="нет"),"#",IF(CHOOSE($B79,Q$35,Q$36,Q$37,Q$38,Q$39,Q$40,Q$41,Q$42,Q$43,Q$44,Q$45,Q$46,Q$47,Q$48,Q$49,Q$50,"#")='Часть 1'!R33,1,0))</f>
        <v>#</v>
      </c>
      <c r="R79" s="65" t="str">
        <f>IF(OR($B79=17,R$2="нет"),"#",IF(CB79=1,1,IF(CHOOSE($B79,R$35,R$36,R$37,R$38,R$39,R$40,R$41,R$42,R$43,R$44,R$45,R$46,R$47,R$48,R$49,R$50,"#")='Часть 1'!S33,1,0)*IF(R$33=2,T79,1)))</f>
        <v>#</v>
      </c>
      <c r="T79" s="65" t="str">
        <f>IF(OR($B79=17,T$2="нет"),"#",IF(CHOOSE($B79,T$35,T$36,T$37,T$38,T$39,T$40,T$41,T$42,T$43,T$44,T$45,T$46,T$47,T$48,T$49,T$50,"#")='Часть 1'!U33,1,0))</f>
        <v>#</v>
      </c>
      <c r="U79" s="65" t="str">
        <f>IF(OR($B79=17,U$2="нет"),"#",IF(CE79=1,1,IF(CHOOSE($B79,U$35,U$36,U$37,U$38,U$39,U$40,U$41,U$42,U$43,U$44,U$45,U$46,U$47,U$48,U$49,U$50,"#")='Часть 1'!V33,1,0)*IF(U$33=2,W79,1)))</f>
        <v>#</v>
      </c>
      <c r="W79" s="65" t="str">
        <f>IF(OR($B79=17,W$2="нет"),"#",IF(CHOOSE($B79,W$35,W$36,W$37,W$38,W$39,W$40,W$41,W$42,W$43,W$44,W$45,W$46,W$47,W$48,W$49,W$50,"#")='Часть 1'!X33,1,0))</f>
        <v>#</v>
      </c>
      <c r="X79" s="65" t="str">
        <f>IF(OR($B79=17,X$2="нет"),"#",IF(CH79=1,1,IF(CHOOSE($B79,X$35,X$36,X$37,X$38,X$39,X$40,X$41,X$42,X$43,X$44,X$45,X$46,X$47,X$48,X$49,X$50,"#")='Часть 1'!Y33,1,0)*IF(X$33=2,Z79,1)))</f>
        <v>#</v>
      </c>
      <c r="Z79" s="65" t="str">
        <f>IF(OR($B79=17,Z$2="нет"),"#",IF(CHOOSE($B79,Z$35,Z$36,Z$37,Z$38,Z$39,Z$40,Z$41,Z$42,Z$43,Z$44,Z$45,Z$46,Z$47,Z$48,Z$49,Z$50,"#")='Часть 1'!AA33,1,0))</f>
        <v>#</v>
      </c>
      <c r="AA79" s="65" t="str">
        <f>IF(OR($B79=17,AA$2="нет"),"#",IF(CK79=1,1,IF(CHOOSE($B79,AA$35,AA$36,AA$37,AA$38,AA$39,AA$40,AA$41,AA$42,AA$43,AA$44,AA$45,AA$46,AA$47,AA$48,AA$49,AA$50,"#")='Часть 1'!AB33,1,0)*IF(AA$33=2,AC79,1)))</f>
        <v>#</v>
      </c>
      <c r="AC79" s="65" t="str">
        <f>IF(OR($B79=17,AC$2="нет"),"#",IF(CHOOSE($B79,AC$35,AC$36,AC$37,AC$38,AC$39,AC$40,AC$41,AC$42,AC$43,AC$44,AC$45,AC$46,AC$47,AC$48,AC$49,AC$50,"#")='Часть 1'!AD33,1,0))</f>
        <v>#</v>
      </c>
      <c r="AD79" s="65" t="str">
        <f>IF(OR($B79=17,AD$2="нет"),"#",IF(CN79=1,1,IF(CHOOSE($B79,AD$35,AD$36,AD$37,AD$38,AD$39,AD$40,AD$41,AD$42,AD$43,AD$44,AD$45,AD$46,AD$47,AD$48,AD$49,AD$50,"#")='Часть 1'!AE33,1,0)*IF(AD$33=2,AF79,1)))</f>
        <v>#</v>
      </c>
      <c r="AF79" s="65" t="str">
        <f>IF(OR($B79=17,AF$2="нет"),"#",IF(CHOOSE($B79,AF$35,AF$36,AF$37,AF$38,AF$39,AF$40,AF$41,AF$42,AF$43,AF$44,AF$45,AF$46,AF$47,AF$48,AF$49,AF$50,"#")='Часть 1'!AG33,1,0))</f>
        <v>#</v>
      </c>
      <c r="AG79" s="65" t="str">
        <f>IF(OR($B79=17,AG$2="нет"),"#",IF(CQ79=1,1,IF(CHOOSE($B79,AG$35,AG$36,AG$37,AG$38,AG$39,AG$40,AG$41,AG$42,AG$43,AG$44,AG$45,AG$46,AG$47,AG$48,AG$49,AG$50,"#")='Часть 1'!AH33,1,0)*IF(AG$33=2,AI79,1)))</f>
        <v>#</v>
      </c>
      <c r="AI79" s="65" t="str">
        <f>IF(OR($B79=17,AI$2="нет"),"#",IF(CHOOSE($B79,AI$35,AI$36,AI$37,AI$38,AI$39,AI$40,AI$41,AI$42,AI$43,AI$44,AI$45,AI$46,AI$47,AI$48,AI$49,AI$50,"#")='Часть 1'!AJ33,1,0))</f>
        <v>#</v>
      </c>
      <c r="AJ79" s="65" t="str">
        <f>IF(OR($B79=17,AJ$2="нет"),"#",IF(CT79=1,1,IF(CHOOSE($B79,AJ$35,AJ$36,AJ$37,AJ$38,AJ$39,AJ$40,AJ$41,AJ$42,AJ$43,AJ$44,AJ$45,AJ$46,AJ$47,AJ$48,AJ$49,AJ$50,"#")='Часть 1'!AK33,1,0)*IF(AJ$33=2,AL79,1)))</f>
        <v>#</v>
      </c>
      <c r="AL79" s="65" t="str">
        <f>IF(OR($B79=17,AL$2="нет"),"#",IF(CHOOSE($B79,AL$35,AL$36,AL$37,AL$38,AL$39,AL$40,AL$41,AL$42,AL$43,AL$44,AL$45,AL$46,AL$47,AL$48,AL$49,AL$50,"#")='Часть 1'!AM33,1,0))</f>
        <v>#</v>
      </c>
      <c r="AM79" s="65" t="str">
        <f>IF(OR($B79=17,AM$2="нет"),"#",IF(CW79=1,1,IF(CHOOSE($B79,AM$35,AM$36,AM$37,AM$38,AM$39,AM$40,AM$41,AM$42,AM$43,AM$44,AM$45,AM$46,AM$47,AM$48,AM$49,AM$50,"#")='Часть 1'!AN33,1,0)*IF(AM$33=2,AO79,1)))</f>
        <v>#</v>
      </c>
      <c r="AO79" s="65" t="str">
        <f>IF(OR($B79=17,AO$2="нет"),"#",IF(CHOOSE($B79,AO$35,AO$36,AO$37,AO$38,AO$39,AO$40,AO$41,AO$42,AO$43,AO$44,AO$45,AO$46,AO$47,AO$48,AO$49,AO$50,"#")='Часть 1'!AP33,1,0))</f>
        <v>#</v>
      </c>
      <c r="AP79" s="65" t="str">
        <f>IF(OR($B79=17,AP$2="нет"),"#",IF(CZ79=1,1,IF(CHOOSE($B79,AP$35,AP$36,AP$37,AP$38,AP$39,AP$40,AP$41,AP$42,AP$43,AP$44,AP$45,AP$46,AP$47,AP$48,AP$49,AP$50,"#")='Часть 1'!AQ33,1,0)*IF(AP$33=2,AR79,1)))</f>
        <v>#</v>
      </c>
      <c r="AR79" s="65" t="str">
        <f>IF(OR($B79=17,AR$2="нет"),"#",IF(CHOOSE($B79,AR$35,AR$36,AR$37,AR$38,AR$39,AR$40,AR$41,AR$42,AR$43,AR$44,AR$45,AR$46,AR$47,AR$48,AR$49,AR$50,"#")='Часть 1'!AS33,1,0))</f>
        <v>#</v>
      </c>
      <c r="AS79" s="65" t="str">
        <f>IF(OR($B79=17,AS$2="нет"),"#",IF(DC79=1,1,IF(CHOOSE($B79,AS$35,AS$36,AS$37,AS$38,AS$39,AS$40,AS$41,AS$42,AS$43,AS$44,AS$45,AS$46,AS$47,AS$48,AS$49,AS$50,"#")='Часть 1'!AT33,1,0)*IF(AS$33=2,AU79,1)))</f>
        <v>#</v>
      </c>
      <c r="AU79" s="65" t="str">
        <f>IF(OR($B79=17,AU$2="нет"),"#",IF(CHOOSE($B79,AU$35,AU$36,AU$37,AU$38,AU$39,AU$40,AU$41,AU$42,AU$43,AU$44,AU$45,AU$46,AU$47,AU$48,AU$49,AU$50,"#")='Часть 1'!AV33,1,0))</f>
        <v>#</v>
      </c>
      <c r="AV79" s="65" t="str">
        <f>IF(OR($B79=17,AV$2="нет"),"#",IF(DF79=1,1,IF(CHOOSE($B79,AV$35,AV$36,AV$37,AV$38,AV$39,AV$40,AV$41,AV$42,AV$43,AV$44,AV$45,AV$46,AV$47,AV$48,AV$49,AV$50,"#")='Часть 1'!AW33,1,0)*IF(AV$33=2,AX79,1)))</f>
        <v>#</v>
      </c>
      <c r="AX79" s="65" t="str">
        <f>IF(OR($B79=17,AX$2="нет"),"#",IF(CHOOSE($B79,AX$35,AX$36,AX$37,AX$38,AX$39,AX$40,AX$41,AX$42,AX$43,AX$44,AX$45,AX$46,AX$47,AX$48,AX$49,AX$50,"#")='Часть 1'!AY33,1,0))</f>
        <v>#</v>
      </c>
      <c r="AY79" s="65" t="str">
        <f>IF(OR($B79=17,AY$2="нет"),"#",IF(DI79=1,1,IF(CHOOSE($B79,AY$35,AY$36,AY$37,AY$38,AY$39,AY$40,AY$41,AY$42,AY$43,AY$44,AY$45,AY$46,AY$47,AY$48,AY$49,AY$50,"#")='Часть 1'!AZ33,1,0)*IF(AY$33=2,BA79,1)))</f>
        <v>#</v>
      </c>
      <c r="BA79" s="65" t="str">
        <f>IF(OR($B79=17,BA$2="нет"),"#",IF(CHOOSE($B79,BA$35,BA$36,BA$37,BA$38,BA$39,BA$40,BA$41,BA$42,BA$43,BA$44,BA$45,BA$46,BA$47,BA$48,BA$49,BA$50,"#")='Часть 1'!BB33,1,0))</f>
        <v>#</v>
      </c>
      <c r="BB79" s="65" t="str">
        <f>IF(OR($B79=17,BB$2="нет"),"#",IF(DL79=1,1,IF(CHOOSE($B79,BB$35,BB$36,BB$37,BB$38,BB$39,BB$40,BB$41,BB$42,BB$43,BB$44,BB$45,BB$46,BB$47,BB$48,BB$49,BB$50,"#")='Часть 1'!BC33,1,0)*IF(BB$33=2,BD79,1)))</f>
        <v>#</v>
      </c>
      <c r="BD79" s="65" t="str">
        <f>IF(OR($B79=17,BD$2="нет"),"#",IF(CHOOSE($B79,BD$35,BD$36,BD$37,BD$38,BD$39,BD$40,BD$41,BD$42,BD$43,BD$44,BD$45,BD$46,BD$47,BD$48,BD$49,BD$50,"#")='Часть 1'!BE33,1,0))</f>
        <v>#</v>
      </c>
      <c r="BE79" s="65" t="str">
        <f>IF(OR($B79=17,BE$2="нет"),"#",IF(DO79=1,1,IF(CHOOSE($B79,BE$35,BE$36,BE$37,BE$38,BE$39,BE$40,BE$41,BE$42,BE$43,BE$44,BE$45,BE$46,BE$47,BE$48,BE$49,BE$50,"#")='Часть 1'!BF33,1,0)*IF(BE$33=2,BG79,1)))</f>
        <v>#</v>
      </c>
      <c r="BG79" s="65" t="str">
        <f>IF(OR($B79=17,BG$2="нет"),"#",IF(CHOOSE($B79,BG$35,BG$36,BG$37,BG$38,BG$39,BG$40,BG$41,BG$42,BG$43,BG$44,BG$45,BG$46,BG$47,BG$48,BG$49,BG$50,"#")='Часть 1'!BH33,1,0))</f>
        <v>#</v>
      </c>
      <c r="BH79" s="65" t="str">
        <f>IF(OR($B79=17,BH$2="нет"),"#",IF(DR79=1,1,IF(CHOOSE($B79,BH$35,BH$36,BH$37,BH$38,BH$39,BH$40,BH$41,BH$42,BH$43,BH$44,BH$45,BH$46,BH$47,BH$48,BH$49,BH$50,"#")='Часть 1'!BI33,1,0)*IF(BH$33=2,BJ79,1)))</f>
        <v>#</v>
      </c>
      <c r="BJ79" s="65" t="str">
        <f>IF(OR($B79=17,BJ$2="нет"),"#",IF(CHOOSE($B79,BJ$35,BJ$36,BJ$37,BJ$38,BJ$39,BJ$40,BJ$41,BJ$42,BJ$43,BJ$44,BJ$45,BJ$46,BJ$47,BJ$48,BJ$49,BJ$50,"#")='Часть 1'!BK33,1,0))</f>
        <v>#</v>
      </c>
      <c r="BM79" s="65" t="str">
        <f>IF(OR($B79=17,BM$2="нет"),"#",IF(AND('Часть 1'!D33&lt;&gt;"#",CHOOSE($B79,BM$35,BM$36,BM$37,BM$38,BM$39,BM$40,BM$41,BM$42,BM$43,BM$44,BM$45,BM$46,BM$47,BM$48,BM$49,BM$50,"#")='Часть 1'!D33),1,0)*IF(BM$33=2,BO79,1))</f>
        <v>#</v>
      </c>
      <c r="BO79" s="65" t="str">
        <f>IF(OR($B79=17,BO$2="нет"),"#",IF(CHOOSE($B79,BO$35,BO$36,BO$37,BO$38,BO$39,BO$40,BO$41,BO$42,BO$43,BO$44,BO$45,BO$46,BO$47,BO$48,BO$49,BO$50,"#")='Часть 1'!F33,1,0))</f>
        <v>#</v>
      </c>
      <c r="BP79" s="65" t="str">
        <f>IF(OR($B79=17,BP$2="нет"),"#",IF(AND('Часть 1'!G33&lt;&gt;"#",CHOOSE($B79,BP$35,BP$36,BP$37,BP$38,BP$39,BP$40,BP$41,BP$42,BP$43,BP$44,BP$45,BP$46,BP$47,BP$48,BP$49,BP$50,"#")='Часть 1'!G33),1,0)*IF(BP$33=2,BR79,1))</f>
        <v>#</v>
      </c>
      <c r="BR79" s="65" t="str">
        <f>IF(OR($B79=17,BR$2="нет"),"#",IF(CHOOSE($B79,BR$35,BR$36,BR$37,BR$38,BR$39,BR$40,BR$41,BR$42,BR$43,BR$44,BR$45,BR$46,BR$47,BR$48,BR$49,BR$50,"#")='Часть 1'!I33,1,0))</f>
        <v>#</v>
      </c>
      <c r="BS79" s="65" t="str">
        <f>IF(OR($B79=17,BS$2="нет"),"#",IF(AND('Часть 1'!J33&lt;&gt;"#",CHOOSE($B79,BS$35,BS$36,BS$37,BS$38,BS$39,BS$40,BS$41,BS$42,BS$43,BS$44,BS$45,BS$46,BS$47,BS$48,BS$49,BS$50,"#")='Часть 1'!J33),1,0)*IF(BS$33=2,BU79,1))</f>
        <v>#</v>
      </c>
      <c r="BU79" s="65" t="str">
        <f>IF(OR($B79=17,BU$2="нет"),"#",IF(CHOOSE($B79,BU$35,BU$36,BU$37,BU$38,BU$39,BU$40,BU$41,BU$42,BU$43,BU$44,BU$45,BU$46,BU$47,BU$48,BU$49,BU$50,"#")='Часть 1'!L33,1,0))</f>
        <v>#</v>
      </c>
      <c r="BV79" s="65" t="str">
        <f>IF(OR($B79=17,BV$2="нет"),"#",IF(AND('Часть 1'!M33&lt;&gt;"#",CHOOSE($B79,BV$35,BV$36,BV$37,BV$38,BV$39,BV$40,BV$41,BV$42,BV$43,BV$44,BV$45,BV$46,BV$47,BV$48,BV$49,BV$50,"#")='Часть 1'!M33),1,0)*IF(BV$33=2,BX79,1))</f>
        <v>#</v>
      </c>
      <c r="BX79" s="65" t="str">
        <f>IF(OR($B79=17,BX$2="нет"),"#",IF(CHOOSE($B79,BX$35,BX$36,BX$37,BX$38,BX$39,BX$40,BX$41,BX$42,BX$43,BX$44,BX$45,BX$46,BX$47,BX$48,BX$49,BX$50,"#")='Часть 1'!O33,1,0))</f>
        <v>#</v>
      </c>
      <c r="BY79" s="65" t="str">
        <f>IF(OR($B79=17,BY$2="нет"),"#",IF(AND('Часть 1'!P33&lt;&gt;"#",CHOOSE($B79,BY$35,BY$36,BY$37,BY$38,BY$39,BY$40,BY$41,BY$42,BY$43,BY$44,BY$45,BY$46,BY$47,BY$48,BY$49,BY$50,"#")='Часть 1'!P33),1,0)*IF(BY$33=2,CA79,1))</f>
        <v>#</v>
      </c>
      <c r="CA79" s="65" t="str">
        <f>IF(OR($B79=17,CA$2="нет"),"#",IF(CHOOSE($B79,CA$35,CA$36,CA$37,CA$38,CA$39,CA$40,CA$41,CA$42,CA$43,CA$44,CA$45,CA$46,CA$47,CA$48,CA$49,CA$50,"#")='Часть 1'!R33,1,0))</f>
        <v>#</v>
      </c>
      <c r="CB79" s="65" t="str">
        <f>IF(OR($B79=17,CB$2="нет"),"#",IF(AND('Часть 1'!S33&lt;&gt;"#",CHOOSE($B79,CB$35,CB$36,CB$37,CB$38,CB$39,CB$40,CB$41,CB$42,CB$43,CB$44,CB$45,CB$46,CB$47,CB$48,CB$49,CB$50,"#")='Часть 1'!S33),1,0)*IF(CB$33=2,CD79,1))</f>
        <v>#</v>
      </c>
      <c r="CD79" s="65" t="str">
        <f>IF(OR($B79=17,CD$2="нет"),"#",IF(CHOOSE($B79,CD$35,CD$36,CD$37,CD$38,CD$39,CD$40,CD$41,CD$42,CD$43,CD$44,CD$45,CD$46,CD$47,CD$48,CD$49,CD$50,"#")='Часть 1'!U33,1,0))</f>
        <v>#</v>
      </c>
      <c r="CE79" s="65" t="str">
        <f>IF(OR($B79=17,CE$2="нет"),"#",IF(AND('Часть 1'!V33&lt;&gt;"#",CHOOSE($B79,CE$35,CE$36,CE$37,CE$38,CE$39,CE$40,CE$41,CE$42,CE$43,CE$44,CE$45,CE$46,CE$47,CE$48,CE$49,CE$50,"#")='Часть 1'!V33),1,0)*IF(CE$33=2,CG79,1))</f>
        <v>#</v>
      </c>
      <c r="CG79" s="65" t="str">
        <f>IF(OR($B79=17,CG$2="нет"),"#",IF(CHOOSE($B79,CG$35,CG$36,CG$37,CG$38,CG$39,CG$40,CG$41,CG$42,CG$43,CG$44,CG$45,CG$46,CG$47,CG$48,CG$49,CG$50,"#")='Часть 1'!X33,1,0))</f>
        <v>#</v>
      </c>
      <c r="CH79" s="65" t="str">
        <f>IF(OR($B79=17,CH$2="нет"),"#",IF(AND('Часть 1'!Y33&lt;&gt;"#",CHOOSE($B79,CH$35,CH$36,CH$37,CH$38,CH$39,CH$40,CH$41,CH$42,CH$43,CH$44,CH$45,CH$46,CH$47,CH$48,CH$49,CH$50,"#")='Часть 1'!Y33),1,0)*IF(CH$33=2,CJ79,1))</f>
        <v>#</v>
      </c>
      <c r="CJ79" s="65" t="str">
        <f>IF(OR($B79=17,CJ$2="нет"),"#",IF(CHOOSE($B79,CJ$35,CJ$36,CJ$37,CJ$38,CJ$39,CJ$40,CJ$41,CJ$42,CJ$43,CJ$44,CJ$45,CJ$46,CJ$47,CJ$48,CJ$49,CJ$50,"#")='Часть 1'!AA33,1,0))</f>
        <v>#</v>
      </c>
      <c r="CK79" s="65" t="str">
        <f>IF(OR($B79=17,CK$2="нет"),"#",IF(AND('Часть 1'!AB33&lt;&gt;"#",CHOOSE($B79,CK$35,CK$36,CK$37,CK$38,CK$39,CK$40,CK$41,CK$42,CK$43,CK$44,CK$45,CK$46,CK$47,CK$48,CK$49,CK$50,"#")='Часть 1'!AB33),1,0)*IF(CK$33=2,CM79,1))</f>
        <v>#</v>
      </c>
      <c r="CM79" s="65" t="str">
        <f>IF(OR($B79=17,CM$2="нет"),"#",IF(CHOOSE($B79,CM$35,CM$36,CM$37,CM$38,CM$39,CM$40,CM$41,CM$42,CM$43,CM$44,CM$45,CM$46,CM$47,CM$48,CM$49,CM$50,"#")='Часть 1'!AD33,1,0))</f>
        <v>#</v>
      </c>
      <c r="CN79" s="65" t="str">
        <f>IF(OR($B79=17,CN$2="нет"),"#",IF(AND('Часть 1'!AE33&lt;&gt;"#",CHOOSE($B79,CN$35,CN$36,CN$37,CN$38,CN$39,CN$40,CN$41,CN$42,CN$43,CN$44,CN$45,CN$46,CN$47,CN$48,CN$49,CN$50,"#")='Часть 1'!AE33),1,0)*IF(CN$33=2,CP79,1))</f>
        <v>#</v>
      </c>
      <c r="CP79" s="65" t="str">
        <f>IF(OR($B79=17,CP$2="нет"),"#",IF(CHOOSE($B79,CP$35,CP$36,CP$37,CP$38,CP$39,CP$40,CP$41,CP$42,CP$43,CP$44,CP$45,CP$46,CP$47,CP$48,CP$49,CP$50,"#")='Часть 1'!AG33,1,0))</f>
        <v>#</v>
      </c>
      <c r="CQ79" s="65" t="str">
        <f>IF(OR($B79=17,CQ$2="нет"),"#",IF(AND('Часть 1'!AH33&lt;&gt;"#",CHOOSE($B79,CQ$35,CQ$36,CQ$37,CQ$38,CQ$39,CQ$40,CQ$41,CQ$42,CQ$43,CQ$44,CQ$45,CQ$46,CQ$47,CQ$48,CQ$49,CQ$50,"#")='Часть 1'!AH33),1,0)*IF(CQ$33=2,CS79,1))</f>
        <v>#</v>
      </c>
      <c r="CS79" s="65" t="str">
        <f>IF(OR($B79=17,CS$2="нет"),"#",IF(CHOOSE($B79,CS$35,CS$36,CS$37,CS$38,CS$39,CS$40,CS$41,CS$42,CS$43,CS$44,CS$45,CS$46,CS$47,CS$48,CS$49,CS$50,"#")='Часть 1'!AJ33,1,0))</f>
        <v>#</v>
      </c>
      <c r="CT79" s="65" t="str">
        <f>IF(OR($B79=17,CT$2="нет"),"#",IF(AND('Часть 1'!AK33&lt;&gt;"#",CHOOSE($B79,CT$35,CT$36,CT$37,CT$38,CT$39,CT$40,CT$41,CT$42,CT$43,CT$44,CT$45,CT$46,CT$47,CT$48,CT$49,CT$50,"#")='Часть 1'!AK33),1,0)*IF(CT$33=2,CV79,1))</f>
        <v>#</v>
      </c>
      <c r="CV79" s="65" t="str">
        <f>IF(OR($B79=17,CV$2="нет"),"#",IF(CHOOSE($B79,CV$35,CV$36,CV$37,CV$38,CV$39,CV$40,CV$41,CV$42,CV$43,CV$44,CV$45,CV$46,CV$47,CV$48,CV$49,CV$50,"#")='Часть 1'!AM33,1,0))</f>
        <v>#</v>
      </c>
      <c r="CW79" s="65" t="str">
        <f>IF(OR($B79=17,CW$2="нет"),"#",IF(AND('Часть 1'!AN33&lt;&gt;"#",CHOOSE($B79,CW$35,CW$36,CW$37,CW$38,CW$39,CW$40,CW$41,CW$42,CW$43,CW$44,CW$45,CW$46,CW$47,CW$48,CW$49,CW$50,"#")='Часть 1'!AN33),1,0)*IF(CW$33=2,CY79,1))</f>
        <v>#</v>
      </c>
      <c r="CY79" s="65" t="str">
        <f>IF(OR($B79=17,CY$2="нет"),"#",IF(CHOOSE($B79,CY$35,CY$36,CY$37,CY$38,CY$39,CY$40,CY$41,CY$42,CY$43,CY$44,CY$45,CY$46,CY$47,CY$48,CY$49,CY$50,"#")='Часть 1'!AP33,1,0))</f>
        <v>#</v>
      </c>
      <c r="CZ79" s="65" t="str">
        <f>IF(OR($B79=17,CZ$2="нет"),"#",IF(AND('Часть 1'!AQ33&lt;&gt;"#",CHOOSE($B79,CZ$35,CZ$36,CZ$37,CZ$38,CZ$39,CZ$40,CZ$41,CZ$42,CZ$43,CZ$44,CZ$45,CZ$46,CZ$47,CZ$48,CZ$49,CZ$50,"#")='Часть 1'!AQ33),1,0)*IF(CZ$33=2,DB79,1))</f>
        <v>#</v>
      </c>
      <c r="DB79" s="65" t="str">
        <f>IF(OR($B79=17,DB$2="нет"),"#",IF(CHOOSE($B79,DB$35,DB$36,DB$37,DB$38,DB$39,DB$40,DB$41,DB$42,DB$43,DB$44,DB$45,DB$46,DB$47,DB$48,DB$49,DB$50,"#")='Часть 1'!AS33,1,0))</f>
        <v>#</v>
      </c>
      <c r="DC79" s="65" t="str">
        <f>IF(OR($B79=17,DC$2="нет"),"#",IF(AND('Часть 1'!AT33&lt;&gt;"#",CHOOSE($B79,DC$35,DC$36,DC$37,DC$38,DC$39,DC$40,DC$41,DC$42,DC$43,DC$44,DC$45,DC$46,DC$47,DC$48,DC$49,DC$50,"#")='Часть 1'!AT33),1,0)*IF(DC$33=2,DE79,1))</f>
        <v>#</v>
      </c>
      <c r="DE79" s="65" t="str">
        <f>IF(OR($B79=17,DE$2="нет"),"#",IF(CHOOSE($B79,DE$35,DE$36,DE$37,DE$38,DE$39,DE$40,DE$41,DE$42,DE$43,DE$44,DE$45,DE$46,DE$47,DE$48,DE$49,DE$50,"#")='Часть 1'!AV33,1,0))</f>
        <v>#</v>
      </c>
      <c r="DF79" s="65" t="str">
        <f>IF(OR($B79=17,DF$2="нет"),"#",IF(AND('Часть 1'!AW33&lt;&gt;"#",CHOOSE($B79,DF$35,DF$36,DF$37,DF$38,DF$39,DF$40,DF$41,DF$42,DF$43,DF$44,DF$45,DF$46,DF$47,DF$48,DF$49,DF$50,"#")='Часть 1'!AW33),1,0)*IF(DF$33=2,DH79,1))</f>
        <v>#</v>
      </c>
      <c r="DH79" s="65" t="str">
        <f>IF(OR($B79=17,DH$2="нет"),"#",IF(CHOOSE($B79,DH$35,DH$36,DH$37,DH$38,DH$39,DH$40,DH$41,DH$42,DH$43,DH$44,DH$45,DH$46,DH$47,DH$48,DH$49,DH$50,"#")='Часть 1'!AY33,1,0))</f>
        <v>#</v>
      </c>
      <c r="DI79" s="65" t="str">
        <f>IF(OR($B79=17,DI$2="нет"),"#",IF(AND('Часть 1'!AZ33&lt;&gt;"#",CHOOSE($B79,DI$35,DI$36,DI$37,DI$38,DI$39,DI$40,DI$41,DI$42,DI$43,DI$44,DI$45,DI$46,DI$47,DI$48,DI$49,DI$50,"#")='Часть 1'!AZ33),1,0)*IF(DI$33=2,DK79,1))</f>
        <v>#</v>
      </c>
      <c r="DK79" s="65" t="str">
        <f>IF(OR($B79=17,DK$2="нет"),"#",IF(CHOOSE($B79,DK$35,DK$36,DK$37,DK$38,DK$39,DK$40,DK$41,DK$42,DK$43,DK$44,DK$45,DK$46,DK$47,DK$48,DK$49,DK$50,"#")='Часть 1'!BB33,1,0))</f>
        <v>#</v>
      </c>
      <c r="DL79" s="65" t="str">
        <f>IF(OR($B79=17,DL$2="нет"),"#",IF(AND('Часть 1'!BC33&lt;&gt;"#",CHOOSE($B79,DL$35,DL$36,DL$37,DL$38,DL$39,DL$40,DL$41,DL$42,DL$43,DL$44,DL$45,DL$46,DL$47,DL$48,DL$49,DL$50,"#")='Часть 1'!BC33),1,0)*IF(DL$33=2,DN79,1))</f>
        <v>#</v>
      </c>
      <c r="DN79" s="65" t="str">
        <f>IF(OR($B79=17,DN$2="нет"),"#",IF(CHOOSE($B79,DN$35,DN$36,DN$37,DN$38,DN$39,DN$40,DN$41,DN$42,DN$43,DN$44,DN$45,DN$46,DN$47,DN$48,DN$49,DN$50,"#")='Часть 1'!BE33,1,0))</f>
        <v>#</v>
      </c>
      <c r="DO79" s="65" t="str">
        <f>IF(OR($B79=17,DO$2="нет"),"#",IF(AND('Часть 1'!BF33&lt;&gt;"#",CHOOSE($B79,DO$35,DO$36,DO$37,DO$38,DO$39,DO$40,DO$41,DO$42,DO$43,DO$44,DO$45,DO$46,DO$47,DO$48,DO$49,DO$50,"#")='Часть 1'!BF33),1,0)*IF(DO$33=2,DQ79,1))</f>
        <v>#</v>
      </c>
      <c r="DQ79" s="65" t="str">
        <f>IF(OR($B79=17,DQ$2="нет"),"#",IF(CHOOSE($B79,DQ$35,DQ$36,DQ$37,DQ$38,DQ$39,DQ$40,DQ$41,DQ$42,DQ$43,DQ$44,DQ$45,DQ$46,DQ$47,DQ$48,DQ$49,DQ$50,"#")='Часть 1'!BH33,1,0))</f>
        <v>#</v>
      </c>
      <c r="DR79" s="65" t="str">
        <f>IF(OR($B79=17,DR$2="нет"),"#",IF(AND('Часть 1'!BI33&lt;&gt;"#",CHOOSE($B79,DR$35,DR$36,DR$37,DR$38,DR$39,DR$40,DR$41,DR$42,DR$43,DR$44,DR$45,DR$46,DR$47,DR$48,DR$49,DR$50,"#")='Часть 1'!BI33),1,0)*IF(DR$33=2,DT79,1))</f>
        <v>#</v>
      </c>
      <c r="DT79" s="65" t="str">
        <f>IF(OR($B79=17,DT$2="нет"),"#",IF(CHOOSE($B79,DT$35,DT$36,DT$37,DT$38,DT$39,DT$40,DT$41,DT$42,DT$43,DT$44,DT$45,DT$46,DT$47,DT$48,DT$49,DT$50,"#")='Часть 1'!BK33,1,0))</f>
        <v>#</v>
      </c>
    </row>
    <row r="80" spans="1:124" x14ac:dyDescent="0.2">
      <c r="A80" s="63">
        <v>28</v>
      </c>
      <c r="B80" s="63">
        <f>IF(AND(Список!H33&gt;0,Список!K33=1),CHOOSE(Список!M33,1,2,3,4,5,6,7,8,9,10,11,12,13,14,15,16),17)</f>
        <v>17</v>
      </c>
      <c r="C80" s="65" t="str">
        <f>IF(OR($B80=17,C$2="нет"),"#",IF(BM80=1,1,IF(CHOOSE($B80,C$35,C$36,C$37,C$38,C$39,C$40,C$41,C$42,C$43,C$44,C$45,C$46,C$47,C$48,C$49,C$50,"#")='Часть 1'!D34,1,0)*IF(C$33=2,E80,1)))</f>
        <v>#</v>
      </c>
      <c r="E80" s="65" t="str">
        <f>IF(OR($B80=17,E$2="нет"),"#",IF(CHOOSE($B80,E$35,E$36,E$37,E$38,E$39,E$40,E$41,E$42,E$43,E$44,E$45,E$46,E$47,E$48,E$49,E$50,"#")='Часть 1'!F34,1,0))</f>
        <v>#</v>
      </c>
      <c r="F80" s="65" t="str">
        <f>IF(OR($B80=17,F$2="нет"),"#",IF(BP80=1,1,IF(CHOOSE($B80,F$35,F$36,F$37,F$38,F$39,F$40,F$41,F$42,F$43,F$44,F$45,F$46,F$47,F$48,F$49,F$50,"#")='Часть 1'!G34,1,0)*IF(F$33=2,H80,1)))</f>
        <v>#</v>
      </c>
      <c r="H80" s="65" t="str">
        <f>IF(OR($B80=17,H$2="нет"),"#",IF(CHOOSE($B80,H$35,H$36,H$37,H$38,H$39,H$40,H$41,H$42,H$43,H$44,H$45,H$46,H$47,H$48,H$49,H$50,"#")='Часть 1'!I34,1,0))</f>
        <v>#</v>
      </c>
      <c r="I80" s="65" t="str">
        <f>IF(OR($B80=17,I$2="нет"),"#",IF(BS80=1,1,IF(CHOOSE($B80,I$35,I$36,I$37,I$38,I$39,I$40,I$41,I$42,I$43,I$44,I$45,I$46,I$47,I$48,I$49,I$50,"#")='Часть 1'!J34,1,0)*IF(I$33=2,K80,1)))</f>
        <v>#</v>
      </c>
      <c r="K80" s="65" t="str">
        <f>IF(OR($B80=17,K$2="нет"),"#",IF(CHOOSE($B80,K$35,K$36,K$37,K$38,K$39,K$40,K$41,K$42,K$43,K$44,K$45,K$46,K$47,K$48,K$49,K$50,"#")='Часть 1'!L34,1,0))</f>
        <v>#</v>
      </c>
      <c r="L80" s="65" t="str">
        <f>IF(OR($B80=17,L$2="нет"),"#",IF(BV80=1,1,IF(CHOOSE($B80,L$35,L$36,L$37,L$38,L$39,L$40,L$41,L$42,L$43,L$44,L$45,L$46,L$47,L$48,L$49,L$50,"#")='Часть 1'!M34,1,0)*IF(L$33=2,N80,1)))</f>
        <v>#</v>
      </c>
      <c r="N80" s="65" t="str">
        <f>IF(OR($B80=17,N$2="нет"),"#",IF(CHOOSE($B80,N$35,N$36,N$37,N$38,N$39,N$40,N$41,N$42,N$43,N$44,N$45,N$46,N$47,N$48,N$49,N$50,"#")='Часть 1'!O34,1,0))</f>
        <v>#</v>
      </c>
      <c r="O80" s="65" t="str">
        <f>IF(OR($B80=17,O$2="нет"),"#",IF(BY80=1,1,IF(CHOOSE($B80,O$35,O$36,O$37,O$38,O$39,O$40,O$41,O$42,O$43,O$44,O$45,O$46,O$47,O$48,O$49,O$50,"#")='Часть 1'!P34,1,0)*IF(O$33=2,Q80,1)))</f>
        <v>#</v>
      </c>
      <c r="Q80" s="65" t="str">
        <f>IF(OR($B80=17,Q$2="нет"),"#",IF(CHOOSE($B80,Q$35,Q$36,Q$37,Q$38,Q$39,Q$40,Q$41,Q$42,Q$43,Q$44,Q$45,Q$46,Q$47,Q$48,Q$49,Q$50,"#")='Часть 1'!R34,1,0))</f>
        <v>#</v>
      </c>
      <c r="R80" s="65" t="str">
        <f>IF(OR($B80=17,R$2="нет"),"#",IF(CB80=1,1,IF(CHOOSE($B80,R$35,R$36,R$37,R$38,R$39,R$40,R$41,R$42,R$43,R$44,R$45,R$46,R$47,R$48,R$49,R$50,"#")='Часть 1'!S34,1,0)*IF(R$33=2,T80,1)))</f>
        <v>#</v>
      </c>
      <c r="T80" s="65" t="str">
        <f>IF(OR($B80=17,T$2="нет"),"#",IF(CHOOSE($B80,T$35,T$36,T$37,T$38,T$39,T$40,T$41,T$42,T$43,T$44,T$45,T$46,T$47,T$48,T$49,T$50,"#")='Часть 1'!U34,1,0))</f>
        <v>#</v>
      </c>
      <c r="U80" s="65" t="str">
        <f>IF(OR($B80=17,U$2="нет"),"#",IF(CE80=1,1,IF(CHOOSE($B80,U$35,U$36,U$37,U$38,U$39,U$40,U$41,U$42,U$43,U$44,U$45,U$46,U$47,U$48,U$49,U$50,"#")='Часть 1'!V34,1,0)*IF(U$33=2,W80,1)))</f>
        <v>#</v>
      </c>
      <c r="W80" s="65" t="str">
        <f>IF(OR($B80=17,W$2="нет"),"#",IF(CHOOSE($B80,W$35,W$36,W$37,W$38,W$39,W$40,W$41,W$42,W$43,W$44,W$45,W$46,W$47,W$48,W$49,W$50,"#")='Часть 1'!X34,1,0))</f>
        <v>#</v>
      </c>
      <c r="X80" s="65" t="str">
        <f>IF(OR($B80=17,X$2="нет"),"#",IF(CH80=1,1,IF(CHOOSE($B80,X$35,X$36,X$37,X$38,X$39,X$40,X$41,X$42,X$43,X$44,X$45,X$46,X$47,X$48,X$49,X$50,"#")='Часть 1'!Y34,1,0)*IF(X$33=2,Z80,1)))</f>
        <v>#</v>
      </c>
      <c r="Z80" s="65" t="str">
        <f>IF(OR($B80=17,Z$2="нет"),"#",IF(CHOOSE($B80,Z$35,Z$36,Z$37,Z$38,Z$39,Z$40,Z$41,Z$42,Z$43,Z$44,Z$45,Z$46,Z$47,Z$48,Z$49,Z$50,"#")='Часть 1'!AA34,1,0))</f>
        <v>#</v>
      </c>
      <c r="AA80" s="65" t="str">
        <f>IF(OR($B80=17,AA$2="нет"),"#",IF(CK80=1,1,IF(CHOOSE($B80,AA$35,AA$36,AA$37,AA$38,AA$39,AA$40,AA$41,AA$42,AA$43,AA$44,AA$45,AA$46,AA$47,AA$48,AA$49,AA$50,"#")='Часть 1'!AB34,1,0)*IF(AA$33=2,AC80,1)))</f>
        <v>#</v>
      </c>
      <c r="AC80" s="65" t="str">
        <f>IF(OR($B80=17,AC$2="нет"),"#",IF(CHOOSE($B80,AC$35,AC$36,AC$37,AC$38,AC$39,AC$40,AC$41,AC$42,AC$43,AC$44,AC$45,AC$46,AC$47,AC$48,AC$49,AC$50,"#")='Часть 1'!AD34,1,0))</f>
        <v>#</v>
      </c>
      <c r="AD80" s="65" t="str">
        <f>IF(OR($B80=17,AD$2="нет"),"#",IF(CN80=1,1,IF(CHOOSE($B80,AD$35,AD$36,AD$37,AD$38,AD$39,AD$40,AD$41,AD$42,AD$43,AD$44,AD$45,AD$46,AD$47,AD$48,AD$49,AD$50,"#")='Часть 1'!AE34,1,0)*IF(AD$33=2,AF80,1)))</f>
        <v>#</v>
      </c>
      <c r="AF80" s="65" t="str">
        <f>IF(OR($B80=17,AF$2="нет"),"#",IF(CHOOSE($B80,AF$35,AF$36,AF$37,AF$38,AF$39,AF$40,AF$41,AF$42,AF$43,AF$44,AF$45,AF$46,AF$47,AF$48,AF$49,AF$50,"#")='Часть 1'!AG34,1,0))</f>
        <v>#</v>
      </c>
      <c r="AG80" s="65" t="str">
        <f>IF(OR($B80=17,AG$2="нет"),"#",IF(CQ80=1,1,IF(CHOOSE($B80,AG$35,AG$36,AG$37,AG$38,AG$39,AG$40,AG$41,AG$42,AG$43,AG$44,AG$45,AG$46,AG$47,AG$48,AG$49,AG$50,"#")='Часть 1'!AH34,1,0)*IF(AG$33=2,AI80,1)))</f>
        <v>#</v>
      </c>
      <c r="AI80" s="65" t="str">
        <f>IF(OR($B80=17,AI$2="нет"),"#",IF(CHOOSE($B80,AI$35,AI$36,AI$37,AI$38,AI$39,AI$40,AI$41,AI$42,AI$43,AI$44,AI$45,AI$46,AI$47,AI$48,AI$49,AI$50,"#")='Часть 1'!AJ34,1,0))</f>
        <v>#</v>
      </c>
      <c r="AJ80" s="65" t="str">
        <f>IF(OR($B80=17,AJ$2="нет"),"#",IF(CT80=1,1,IF(CHOOSE($B80,AJ$35,AJ$36,AJ$37,AJ$38,AJ$39,AJ$40,AJ$41,AJ$42,AJ$43,AJ$44,AJ$45,AJ$46,AJ$47,AJ$48,AJ$49,AJ$50,"#")='Часть 1'!AK34,1,0)*IF(AJ$33=2,AL80,1)))</f>
        <v>#</v>
      </c>
      <c r="AL80" s="65" t="str">
        <f>IF(OR($B80=17,AL$2="нет"),"#",IF(CHOOSE($B80,AL$35,AL$36,AL$37,AL$38,AL$39,AL$40,AL$41,AL$42,AL$43,AL$44,AL$45,AL$46,AL$47,AL$48,AL$49,AL$50,"#")='Часть 1'!AM34,1,0))</f>
        <v>#</v>
      </c>
      <c r="AM80" s="65" t="str">
        <f>IF(OR($B80=17,AM$2="нет"),"#",IF(CW80=1,1,IF(CHOOSE($B80,AM$35,AM$36,AM$37,AM$38,AM$39,AM$40,AM$41,AM$42,AM$43,AM$44,AM$45,AM$46,AM$47,AM$48,AM$49,AM$50,"#")='Часть 1'!AN34,1,0)*IF(AM$33=2,AO80,1)))</f>
        <v>#</v>
      </c>
      <c r="AO80" s="65" t="str">
        <f>IF(OR($B80=17,AO$2="нет"),"#",IF(CHOOSE($B80,AO$35,AO$36,AO$37,AO$38,AO$39,AO$40,AO$41,AO$42,AO$43,AO$44,AO$45,AO$46,AO$47,AO$48,AO$49,AO$50,"#")='Часть 1'!AP34,1,0))</f>
        <v>#</v>
      </c>
      <c r="AP80" s="65" t="str">
        <f>IF(OR($B80=17,AP$2="нет"),"#",IF(CZ80=1,1,IF(CHOOSE($B80,AP$35,AP$36,AP$37,AP$38,AP$39,AP$40,AP$41,AP$42,AP$43,AP$44,AP$45,AP$46,AP$47,AP$48,AP$49,AP$50,"#")='Часть 1'!AQ34,1,0)*IF(AP$33=2,AR80,1)))</f>
        <v>#</v>
      </c>
      <c r="AR80" s="65" t="str">
        <f>IF(OR($B80=17,AR$2="нет"),"#",IF(CHOOSE($B80,AR$35,AR$36,AR$37,AR$38,AR$39,AR$40,AR$41,AR$42,AR$43,AR$44,AR$45,AR$46,AR$47,AR$48,AR$49,AR$50,"#")='Часть 1'!AS34,1,0))</f>
        <v>#</v>
      </c>
      <c r="AS80" s="65" t="str">
        <f>IF(OR($B80=17,AS$2="нет"),"#",IF(DC80=1,1,IF(CHOOSE($B80,AS$35,AS$36,AS$37,AS$38,AS$39,AS$40,AS$41,AS$42,AS$43,AS$44,AS$45,AS$46,AS$47,AS$48,AS$49,AS$50,"#")='Часть 1'!AT34,1,0)*IF(AS$33=2,AU80,1)))</f>
        <v>#</v>
      </c>
      <c r="AU80" s="65" t="str">
        <f>IF(OR($B80=17,AU$2="нет"),"#",IF(CHOOSE($B80,AU$35,AU$36,AU$37,AU$38,AU$39,AU$40,AU$41,AU$42,AU$43,AU$44,AU$45,AU$46,AU$47,AU$48,AU$49,AU$50,"#")='Часть 1'!AV34,1,0))</f>
        <v>#</v>
      </c>
      <c r="AV80" s="65" t="str">
        <f>IF(OR($B80=17,AV$2="нет"),"#",IF(DF80=1,1,IF(CHOOSE($B80,AV$35,AV$36,AV$37,AV$38,AV$39,AV$40,AV$41,AV$42,AV$43,AV$44,AV$45,AV$46,AV$47,AV$48,AV$49,AV$50,"#")='Часть 1'!AW34,1,0)*IF(AV$33=2,AX80,1)))</f>
        <v>#</v>
      </c>
      <c r="AX80" s="65" t="str">
        <f>IF(OR($B80=17,AX$2="нет"),"#",IF(CHOOSE($B80,AX$35,AX$36,AX$37,AX$38,AX$39,AX$40,AX$41,AX$42,AX$43,AX$44,AX$45,AX$46,AX$47,AX$48,AX$49,AX$50,"#")='Часть 1'!AY34,1,0))</f>
        <v>#</v>
      </c>
      <c r="AY80" s="65" t="str">
        <f>IF(OR($B80=17,AY$2="нет"),"#",IF(DI80=1,1,IF(CHOOSE($B80,AY$35,AY$36,AY$37,AY$38,AY$39,AY$40,AY$41,AY$42,AY$43,AY$44,AY$45,AY$46,AY$47,AY$48,AY$49,AY$50,"#")='Часть 1'!AZ34,1,0)*IF(AY$33=2,BA80,1)))</f>
        <v>#</v>
      </c>
      <c r="BA80" s="65" t="str">
        <f>IF(OR($B80=17,BA$2="нет"),"#",IF(CHOOSE($B80,BA$35,BA$36,BA$37,BA$38,BA$39,BA$40,BA$41,BA$42,BA$43,BA$44,BA$45,BA$46,BA$47,BA$48,BA$49,BA$50,"#")='Часть 1'!BB34,1,0))</f>
        <v>#</v>
      </c>
      <c r="BB80" s="65" t="str">
        <f>IF(OR($B80=17,BB$2="нет"),"#",IF(DL80=1,1,IF(CHOOSE($B80,BB$35,BB$36,BB$37,BB$38,BB$39,BB$40,BB$41,BB$42,BB$43,BB$44,BB$45,BB$46,BB$47,BB$48,BB$49,BB$50,"#")='Часть 1'!BC34,1,0)*IF(BB$33=2,BD80,1)))</f>
        <v>#</v>
      </c>
      <c r="BD80" s="65" t="str">
        <f>IF(OR($B80=17,BD$2="нет"),"#",IF(CHOOSE($B80,BD$35,BD$36,BD$37,BD$38,BD$39,BD$40,BD$41,BD$42,BD$43,BD$44,BD$45,BD$46,BD$47,BD$48,BD$49,BD$50,"#")='Часть 1'!BE34,1,0))</f>
        <v>#</v>
      </c>
      <c r="BE80" s="65" t="str">
        <f>IF(OR($B80=17,BE$2="нет"),"#",IF(DO80=1,1,IF(CHOOSE($B80,BE$35,BE$36,BE$37,BE$38,BE$39,BE$40,BE$41,BE$42,BE$43,BE$44,BE$45,BE$46,BE$47,BE$48,BE$49,BE$50,"#")='Часть 1'!BF34,1,0)*IF(BE$33=2,BG80,1)))</f>
        <v>#</v>
      </c>
      <c r="BG80" s="65" t="str">
        <f>IF(OR($B80=17,BG$2="нет"),"#",IF(CHOOSE($B80,BG$35,BG$36,BG$37,BG$38,BG$39,BG$40,BG$41,BG$42,BG$43,BG$44,BG$45,BG$46,BG$47,BG$48,BG$49,BG$50,"#")='Часть 1'!BH34,1,0))</f>
        <v>#</v>
      </c>
      <c r="BH80" s="65" t="str">
        <f>IF(OR($B80=17,BH$2="нет"),"#",IF(DR80=1,1,IF(CHOOSE($B80,BH$35,BH$36,BH$37,BH$38,BH$39,BH$40,BH$41,BH$42,BH$43,BH$44,BH$45,BH$46,BH$47,BH$48,BH$49,BH$50,"#")='Часть 1'!BI34,1,0)*IF(BH$33=2,BJ80,1)))</f>
        <v>#</v>
      </c>
      <c r="BJ80" s="65" t="str">
        <f>IF(OR($B80=17,BJ$2="нет"),"#",IF(CHOOSE($B80,BJ$35,BJ$36,BJ$37,BJ$38,BJ$39,BJ$40,BJ$41,BJ$42,BJ$43,BJ$44,BJ$45,BJ$46,BJ$47,BJ$48,BJ$49,BJ$50,"#")='Часть 1'!BK34,1,0))</f>
        <v>#</v>
      </c>
      <c r="BM80" s="65" t="str">
        <f>IF(OR($B80=17,BM$2="нет"),"#",IF(AND('Часть 1'!D34&lt;&gt;"#",CHOOSE($B80,BM$35,BM$36,BM$37,BM$38,BM$39,BM$40,BM$41,BM$42,BM$43,BM$44,BM$45,BM$46,BM$47,BM$48,BM$49,BM$50,"#")='Часть 1'!D34),1,0)*IF(BM$33=2,BO80,1))</f>
        <v>#</v>
      </c>
      <c r="BO80" s="65" t="str">
        <f>IF(OR($B80=17,BO$2="нет"),"#",IF(CHOOSE($B80,BO$35,BO$36,BO$37,BO$38,BO$39,BO$40,BO$41,BO$42,BO$43,BO$44,BO$45,BO$46,BO$47,BO$48,BO$49,BO$50,"#")='Часть 1'!F34,1,0))</f>
        <v>#</v>
      </c>
      <c r="BP80" s="65" t="str">
        <f>IF(OR($B80=17,BP$2="нет"),"#",IF(AND('Часть 1'!G34&lt;&gt;"#",CHOOSE($B80,BP$35,BP$36,BP$37,BP$38,BP$39,BP$40,BP$41,BP$42,BP$43,BP$44,BP$45,BP$46,BP$47,BP$48,BP$49,BP$50,"#")='Часть 1'!G34),1,0)*IF(BP$33=2,BR80,1))</f>
        <v>#</v>
      </c>
      <c r="BR80" s="65" t="str">
        <f>IF(OR($B80=17,BR$2="нет"),"#",IF(CHOOSE($B80,BR$35,BR$36,BR$37,BR$38,BR$39,BR$40,BR$41,BR$42,BR$43,BR$44,BR$45,BR$46,BR$47,BR$48,BR$49,BR$50,"#")='Часть 1'!I34,1,0))</f>
        <v>#</v>
      </c>
      <c r="BS80" s="65" t="str">
        <f>IF(OR($B80=17,BS$2="нет"),"#",IF(AND('Часть 1'!J34&lt;&gt;"#",CHOOSE($B80,BS$35,BS$36,BS$37,BS$38,BS$39,BS$40,BS$41,BS$42,BS$43,BS$44,BS$45,BS$46,BS$47,BS$48,BS$49,BS$50,"#")='Часть 1'!J34),1,0)*IF(BS$33=2,BU80,1))</f>
        <v>#</v>
      </c>
      <c r="BU80" s="65" t="str">
        <f>IF(OR($B80=17,BU$2="нет"),"#",IF(CHOOSE($B80,BU$35,BU$36,BU$37,BU$38,BU$39,BU$40,BU$41,BU$42,BU$43,BU$44,BU$45,BU$46,BU$47,BU$48,BU$49,BU$50,"#")='Часть 1'!L34,1,0))</f>
        <v>#</v>
      </c>
      <c r="BV80" s="65" t="str">
        <f>IF(OR($B80=17,BV$2="нет"),"#",IF(AND('Часть 1'!M34&lt;&gt;"#",CHOOSE($B80,BV$35,BV$36,BV$37,BV$38,BV$39,BV$40,BV$41,BV$42,BV$43,BV$44,BV$45,BV$46,BV$47,BV$48,BV$49,BV$50,"#")='Часть 1'!M34),1,0)*IF(BV$33=2,BX80,1))</f>
        <v>#</v>
      </c>
      <c r="BX80" s="65" t="str">
        <f>IF(OR($B80=17,BX$2="нет"),"#",IF(CHOOSE($B80,BX$35,BX$36,BX$37,BX$38,BX$39,BX$40,BX$41,BX$42,BX$43,BX$44,BX$45,BX$46,BX$47,BX$48,BX$49,BX$50,"#")='Часть 1'!O34,1,0))</f>
        <v>#</v>
      </c>
      <c r="BY80" s="65" t="str">
        <f>IF(OR($B80=17,BY$2="нет"),"#",IF(AND('Часть 1'!P34&lt;&gt;"#",CHOOSE($B80,BY$35,BY$36,BY$37,BY$38,BY$39,BY$40,BY$41,BY$42,BY$43,BY$44,BY$45,BY$46,BY$47,BY$48,BY$49,BY$50,"#")='Часть 1'!P34),1,0)*IF(BY$33=2,CA80,1))</f>
        <v>#</v>
      </c>
      <c r="CA80" s="65" t="str">
        <f>IF(OR($B80=17,CA$2="нет"),"#",IF(CHOOSE($B80,CA$35,CA$36,CA$37,CA$38,CA$39,CA$40,CA$41,CA$42,CA$43,CA$44,CA$45,CA$46,CA$47,CA$48,CA$49,CA$50,"#")='Часть 1'!R34,1,0))</f>
        <v>#</v>
      </c>
      <c r="CB80" s="65" t="str">
        <f>IF(OR($B80=17,CB$2="нет"),"#",IF(AND('Часть 1'!S34&lt;&gt;"#",CHOOSE($B80,CB$35,CB$36,CB$37,CB$38,CB$39,CB$40,CB$41,CB$42,CB$43,CB$44,CB$45,CB$46,CB$47,CB$48,CB$49,CB$50,"#")='Часть 1'!S34),1,0)*IF(CB$33=2,CD80,1))</f>
        <v>#</v>
      </c>
      <c r="CD80" s="65" t="str">
        <f>IF(OR($B80=17,CD$2="нет"),"#",IF(CHOOSE($B80,CD$35,CD$36,CD$37,CD$38,CD$39,CD$40,CD$41,CD$42,CD$43,CD$44,CD$45,CD$46,CD$47,CD$48,CD$49,CD$50,"#")='Часть 1'!U34,1,0))</f>
        <v>#</v>
      </c>
      <c r="CE80" s="65" t="str">
        <f>IF(OR($B80=17,CE$2="нет"),"#",IF(AND('Часть 1'!V34&lt;&gt;"#",CHOOSE($B80,CE$35,CE$36,CE$37,CE$38,CE$39,CE$40,CE$41,CE$42,CE$43,CE$44,CE$45,CE$46,CE$47,CE$48,CE$49,CE$50,"#")='Часть 1'!V34),1,0)*IF(CE$33=2,CG80,1))</f>
        <v>#</v>
      </c>
      <c r="CG80" s="65" t="str">
        <f>IF(OR($B80=17,CG$2="нет"),"#",IF(CHOOSE($B80,CG$35,CG$36,CG$37,CG$38,CG$39,CG$40,CG$41,CG$42,CG$43,CG$44,CG$45,CG$46,CG$47,CG$48,CG$49,CG$50,"#")='Часть 1'!X34,1,0))</f>
        <v>#</v>
      </c>
      <c r="CH80" s="65" t="str">
        <f>IF(OR($B80=17,CH$2="нет"),"#",IF(AND('Часть 1'!Y34&lt;&gt;"#",CHOOSE($B80,CH$35,CH$36,CH$37,CH$38,CH$39,CH$40,CH$41,CH$42,CH$43,CH$44,CH$45,CH$46,CH$47,CH$48,CH$49,CH$50,"#")='Часть 1'!Y34),1,0)*IF(CH$33=2,CJ80,1))</f>
        <v>#</v>
      </c>
      <c r="CJ80" s="65" t="str">
        <f>IF(OR($B80=17,CJ$2="нет"),"#",IF(CHOOSE($B80,CJ$35,CJ$36,CJ$37,CJ$38,CJ$39,CJ$40,CJ$41,CJ$42,CJ$43,CJ$44,CJ$45,CJ$46,CJ$47,CJ$48,CJ$49,CJ$50,"#")='Часть 1'!AA34,1,0))</f>
        <v>#</v>
      </c>
      <c r="CK80" s="65" t="str">
        <f>IF(OR($B80=17,CK$2="нет"),"#",IF(AND('Часть 1'!AB34&lt;&gt;"#",CHOOSE($B80,CK$35,CK$36,CK$37,CK$38,CK$39,CK$40,CK$41,CK$42,CK$43,CK$44,CK$45,CK$46,CK$47,CK$48,CK$49,CK$50,"#")='Часть 1'!AB34),1,0)*IF(CK$33=2,CM80,1))</f>
        <v>#</v>
      </c>
      <c r="CM80" s="65" t="str">
        <f>IF(OR($B80=17,CM$2="нет"),"#",IF(CHOOSE($B80,CM$35,CM$36,CM$37,CM$38,CM$39,CM$40,CM$41,CM$42,CM$43,CM$44,CM$45,CM$46,CM$47,CM$48,CM$49,CM$50,"#")='Часть 1'!AD34,1,0))</f>
        <v>#</v>
      </c>
      <c r="CN80" s="65" t="str">
        <f>IF(OR($B80=17,CN$2="нет"),"#",IF(AND('Часть 1'!AE34&lt;&gt;"#",CHOOSE($B80,CN$35,CN$36,CN$37,CN$38,CN$39,CN$40,CN$41,CN$42,CN$43,CN$44,CN$45,CN$46,CN$47,CN$48,CN$49,CN$50,"#")='Часть 1'!AE34),1,0)*IF(CN$33=2,CP80,1))</f>
        <v>#</v>
      </c>
      <c r="CP80" s="65" t="str">
        <f>IF(OR($B80=17,CP$2="нет"),"#",IF(CHOOSE($B80,CP$35,CP$36,CP$37,CP$38,CP$39,CP$40,CP$41,CP$42,CP$43,CP$44,CP$45,CP$46,CP$47,CP$48,CP$49,CP$50,"#")='Часть 1'!AG34,1,0))</f>
        <v>#</v>
      </c>
      <c r="CQ80" s="65" t="str">
        <f>IF(OR($B80=17,CQ$2="нет"),"#",IF(AND('Часть 1'!AH34&lt;&gt;"#",CHOOSE($B80,CQ$35,CQ$36,CQ$37,CQ$38,CQ$39,CQ$40,CQ$41,CQ$42,CQ$43,CQ$44,CQ$45,CQ$46,CQ$47,CQ$48,CQ$49,CQ$50,"#")='Часть 1'!AH34),1,0)*IF(CQ$33=2,CS80,1))</f>
        <v>#</v>
      </c>
      <c r="CS80" s="65" t="str">
        <f>IF(OR($B80=17,CS$2="нет"),"#",IF(CHOOSE($B80,CS$35,CS$36,CS$37,CS$38,CS$39,CS$40,CS$41,CS$42,CS$43,CS$44,CS$45,CS$46,CS$47,CS$48,CS$49,CS$50,"#")='Часть 1'!AJ34,1,0))</f>
        <v>#</v>
      </c>
      <c r="CT80" s="65" t="str">
        <f>IF(OR($B80=17,CT$2="нет"),"#",IF(AND('Часть 1'!AK34&lt;&gt;"#",CHOOSE($B80,CT$35,CT$36,CT$37,CT$38,CT$39,CT$40,CT$41,CT$42,CT$43,CT$44,CT$45,CT$46,CT$47,CT$48,CT$49,CT$50,"#")='Часть 1'!AK34),1,0)*IF(CT$33=2,CV80,1))</f>
        <v>#</v>
      </c>
      <c r="CV80" s="65" t="str">
        <f>IF(OR($B80=17,CV$2="нет"),"#",IF(CHOOSE($B80,CV$35,CV$36,CV$37,CV$38,CV$39,CV$40,CV$41,CV$42,CV$43,CV$44,CV$45,CV$46,CV$47,CV$48,CV$49,CV$50,"#")='Часть 1'!AM34,1,0))</f>
        <v>#</v>
      </c>
      <c r="CW80" s="65" t="str">
        <f>IF(OR($B80=17,CW$2="нет"),"#",IF(AND('Часть 1'!AN34&lt;&gt;"#",CHOOSE($B80,CW$35,CW$36,CW$37,CW$38,CW$39,CW$40,CW$41,CW$42,CW$43,CW$44,CW$45,CW$46,CW$47,CW$48,CW$49,CW$50,"#")='Часть 1'!AN34),1,0)*IF(CW$33=2,CY80,1))</f>
        <v>#</v>
      </c>
      <c r="CY80" s="65" t="str">
        <f>IF(OR($B80=17,CY$2="нет"),"#",IF(CHOOSE($B80,CY$35,CY$36,CY$37,CY$38,CY$39,CY$40,CY$41,CY$42,CY$43,CY$44,CY$45,CY$46,CY$47,CY$48,CY$49,CY$50,"#")='Часть 1'!AP34,1,0))</f>
        <v>#</v>
      </c>
      <c r="CZ80" s="65" t="str">
        <f>IF(OR($B80=17,CZ$2="нет"),"#",IF(AND('Часть 1'!AQ34&lt;&gt;"#",CHOOSE($B80,CZ$35,CZ$36,CZ$37,CZ$38,CZ$39,CZ$40,CZ$41,CZ$42,CZ$43,CZ$44,CZ$45,CZ$46,CZ$47,CZ$48,CZ$49,CZ$50,"#")='Часть 1'!AQ34),1,0)*IF(CZ$33=2,DB80,1))</f>
        <v>#</v>
      </c>
      <c r="DB80" s="65" t="str">
        <f>IF(OR($B80=17,DB$2="нет"),"#",IF(CHOOSE($B80,DB$35,DB$36,DB$37,DB$38,DB$39,DB$40,DB$41,DB$42,DB$43,DB$44,DB$45,DB$46,DB$47,DB$48,DB$49,DB$50,"#")='Часть 1'!AS34,1,0))</f>
        <v>#</v>
      </c>
      <c r="DC80" s="65" t="str">
        <f>IF(OR($B80=17,DC$2="нет"),"#",IF(AND('Часть 1'!AT34&lt;&gt;"#",CHOOSE($B80,DC$35,DC$36,DC$37,DC$38,DC$39,DC$40,DC$41,DC$42,DC$43,DC$44,DC$45,DC$46,DC$47,DC$48,DC$49,DC$50,"#")='Часть 1'!AT34),1,0)*IF(DC$33=2,DE80,1))</f>
        <v>#</v>
      </c>
      <c r="DE80" s="65" t="str">
        <f>IF(OR($B80=17,DE$2="нет"),"#",IF(CHOOSE($B80,DE$35,DE$36,DE$37,DE$38,DE$39,DE$40,DE$41,DE$42,DE$43,DE$44,DE$45,DE$46,DE$47,DE$48,DE$49,DE$50,"#")='Часть 1'!AV34,1,0))</f>
        <v>#</v>
      </c>
      <c r="DF80" s="65" t="str">
        <f>IF(OR($B80=17,DF$2="нет"),"#",IF(AND('Часть 1'!AW34&lt;&gt;"#",CHOOSE($B80,DF$35,DF$36,DF$37,DF$38,DF$39,DF$40,DF$41,DF$42,DF$43,DF$44,DF$45,DF$46,DF$47,DF$48,DF$49,DF$50,"#")='Часть 1'!AW34),1,0)*IF(DF$33=2,DH80,1))</f>
        <v>#</v>
      </c>
      <c r="DH80" s="65" t="str">
        <f>IF(OR($B80=17,DH$2="нет"),"#",IF(CHOOSE($B80,DH$35,DH$36,DH$37,DH$38,DH$39,DH$40,DH$41,DH$42,DH$43,DH$44,DH$45,DH$46,DH$47,DH$48,DH$49,DH$50,"#")='Часть 1'!AY34,1,0))</f>
        <v>#</v>
      </c>
      <c r="DI80" s="65" t="str">
        <f>IF(OR($B80=17,DI$2="нет"),"#",IF(AND('Часть 1'!AZ34&lt;&gt;"#",CHOOSE($B80,DI$35,DI$36,DI$37,DI$38,DI$39,DI$40,DI$41,DI$42,DI$43,DI$44,DI$45,DI$46,DI$47,DI$48,DI$49,DI$50,"#")='Часть 1'!AZ34),1,0)*IF(DI$33=2,DK80,1))</f>
        <v>#</v>
      </c>
      <c r="DK80" s="65" t="str">
        <f>IF(OR($B80=17,DK$2="нет"),"#",IF(CHOOSE($B80,DK$35,DK$36,DK$37,DK$38,DK$39,DK$40,DK$41,DK$42,DK$43,DK$44,DK$45,DK$46,DK$47,DK$48,DK$49,DK$50,"#")='Часть 1'!BB34,1,0))</f>
        <v>#</v>
      </c>
      <c r="DL80" s="65" t="str">
        <f>IF(OR($B80=17,DL$2="нет"),"#",IF(AND('Часть 1'!BC34&lt;&gt;"#",CHOOSE($B80,DL$35,DL$36,DL$37,DL$38,DL$39,DL$40,DL$41,DL$42,DL$43,DL$44,DL$45,DL$46,DL$47,DL$48,DL$49,DL$50,"#")='Часть 1'!BC34),1,0)*IF(DL$33=2,DN80,1))</f>
        <v>#</v>
      </c>
      <c r="DN80" s="65" t="str">
        <f>IF(OR($B80=17,DN$2="нет"),"#",IF(CHOOSE($B80,DN$35,DN$36,DN$37,DN$38,DN$39,DN$40,DN$41,DN$42,DN$43,DN$44,DN$45,DN$46,DN$47,DN$48,DN$49,DN$50,"#")='Часть 1'!BE34,1,0))</f>
        <v>#</v>
      </c>
      <c r="DO80" s="65" t="str">
        <f>IF(OR($B80=17,DO$2="нет"),"#",IF(AND('Часть 1'!BF34&lt;&gt;"#",CHOOSE($B80,DO$35,DO$36,DO$37,DO$38,DO$39,DO$40,DO$41,DO$42,DO$43,DO$44,DO$45,DO$46,DO$47,DO$48,DO$49,DO$50,"#")='Часть 1'!BF34),1,0)*IF(DO$33=2,DQ80,1))</f>
        <v>#</v>
      </c>
      <c r="DQ80" s="65" t="str">
        <f>IF(OR($B80=17,DQ$2="нет"),"#",IF(CHOOSE($B80,DQ$35,DQ$36,DQ$37,DQ$38,DQ$39,DQ$40,DQ$41,DQ$42,DQ$43,DQ$44,DQ$45,DQ$46,DQ$47,DQ$48,DQ$49,DQ$50,"#")='Часть 1'!BH34,1,0))</f>
        <v>#</v>
      </c>
      <c r="DR80" s="65" t="str">
        <f>IF(OR($B80=17,DR$2="нет"),"#",IF(AND('Часть 1'!BI34&lt;&gt;"#",CHOOSE($B80,DR$35,DR$36,DR$37,DR$38,DR$39,DR$40,DR$41,DR$42,DR$43,DR$44,DR$45,DR$46,DR$47,DR$48,DR$49,DR$50,"#")='Часть 1'!BI34),1,0)*IF(DR$33=2,DT80,1))</f>
        <v>#</v>
      </c>
      <c r="DT80" s="65" t="str">
        <f>IF(OR($B80=17,DT$2="нет"),"#",IF(CHOOSE($B80,DT$35,DT$36,DT$37,DT$38,DT$39,DT$40,DT$41,DT$42,DT$43,DT$44,DT$45,DT$46,DT$47,DT$48,DT$49,DT$50,"#")='Часть 1'!BK34,1,0))</f>
        <v>#</v>
      </c>
    </row>
    <row r="81" spans="1:124" x14ac:dyDescent="0.2">
      <c r="A81" s="63">
        <v>29</v>
      </c>
      <c r="B81" s="63">
        <f>IF(AND(Список!H34&gt;0,Список!K34=1),CHOOSE(Список!M34,1,2,3,4,5,6,7,8,9,10,11,12,13,14,15,16),17)</f>
        <v>17</v>
      </c>
      <c r="C81" s="65" t="str">
        <f>IF(OR($B81=17,C$2="нет"),"#",IF(BM81=1,1,IF(CHOOSE($B81,C$35,C$36,C$37,C$38,C$39,C$40,C$41,C$42,C$43,C$44,C$45,C$46,C$47,C$48,C$49,C$50,"#")='Часть 1'!D35,1,0)*IF(C$33=2,E81,1)))</f>
        <v>#</v>
      </c>
      <c r="E81" s="65" t="str">
        <f>IF(OR($B81=17,E$2="нет"),"#",IF(CHOOSE($B81,E$35,E$36,E$37,E$38,E$39,E$40,E$41,E$42,E$43,E$44,E$45,E$46,E$47,E$48,E$49,E$50,"#")='Часть 1'!F35,1,0))</f>
        <v>#</v>
      </c>
      <c r="F81" s="65" t="str">
        <f>IF(OR($B81=17,F$2="нет"),"#",IF(BP81=1,1,IF(CHOOSE($B81,F$35,F$36,F$37,F$38,F$39,F$40,F$41,F$42,F$43,F$44,F$45,F$46,F$47,F$48,F$49,F$50,"#")='Часть 1'!G35,1,0)*IF(F$33=2,H81,1)))</f>
        <v>#</v>
      </c>
      <c r="H81" s="65" t="str">
        <f>IF(OR($B81=17,H$2="нет"),"#",IF(CHOOSE($B81,H$35,H$36,H$37,H$38,H$39,H$40,H$41,H$42,H$43,H$44,H$45,H$46,H$47,H$48,H$49,H$50,"#")='Часть 1'!I35,1,0))</f>
        <v>#</v>
      </c>
      <c r="I81" s="65" t="str">
        <f>IF(OR($B81=17,I$2="нет"),"#",IF(BS81=1,1,IF(CHOOSE($B81,I$35,I$36,I$37,I$38,I$39,I$40,I$41,I$42,I$43,I$44,I$45,I$46,I$47,I$48,I$49,I$50,"#")='Часть 1'!J35,1,0)*IF(I$33=2,K81,1)))</f>
        <v>#</v>
      </c>
      <c r="K81" s="65" t="str">
        <f>IF(OR($B81=17,K$2="нет"),"#",IF(CHOOSE($B81,K$35,K$36,K$37,K$38,K$39,K$40,K$41,K$42,K$43,K$44,K$45,K$46,K$47,K$48,K$49,K$50,"#")='Часть 1'!L35,1,0))</f>
        <v>#</v>
      </c>
      <c r="L81" s="65" t="str">
        <f>IF(OR($B81=17,L$2="нет"),"#",IF(BV81=1,1,IF(CHOOSE($B81,L$35,L$36,L$37,L$38,L$39,L$40,L$41,L$42,L$43,L$44,L$45,L$46,L$47,L$48,L$49,L$50,"#")='Часть 1'!M35,1,0)*IF(L$33=2,N81,1)))</f>
        <v>#</v>
      </c>
      <c r="N81" s="65" t="str">
        <f>IF(OR($B81=17,N$2="нет"),"#",IF(CHOOSE($B81,N$35,N$36,N$37,N$38,N$39,N$40,N$41,N$42,N$43,N$44,N$45,N$46,N$47,N$48,N$49,N$50,"#")='Часть 1'!O35,1,0))</f>
        <v>#</v>
      </c>
      <c r="O81" s="65" t="str">
        <f>IF(OR($B81=17,O$2="нет"),"#",IF(BY81=1,1,IF(CHOOSE($B81,O$35,O$36,O$37,O$38,O$39,O$40,O$41,O$42,O$43,O$44,O$45,O$46,O$47,O$48,O$49,O$50,"#")='Часть 1'!P35,1,0)*IF(O$33=2,Q81,1)))</f>
        <v>#</v>
      </c>
      <c r="Q81" s="65" t="str">
        <f>IF(OR($B81=17,Q$2="нет"),"#",IF(CHOOSE($B81,Q$35,Q$36,Q$37,Q$38,Q$39,Q$40,Q$41,Q$42,Q$43,Q$44,Q$45,Q$46,Q$47,Q$48,Q$49,Q$50,"#")='Часть 1'!R35,1,0))</f>
        <v>#</v>
      </c>
      <c r="R81" s="65" t="str">
        <f>IF(OR($B81=17,R$2="нет"),"#",IF(CB81=1,1,IF(CHOOSE($B81,R$35,R$36,R$37,R$38,R$39,R$40,R$41,R$42,R$43,R$44,R$45,R$46,R$47,R$48,R$49,R$50,"#")='Часть 1'!S35,1,0)*IF(R$33=2,T81,1)))</f>
        <v>#</v>
      </c>
      <c r="T81" s="65" t="str">
        <f>IF(OR($B81=17,T$2="нет"),"#",IF(CHOOSE($B81,T$35,T$36,T$37,T$38,T$39,T$40,T$41,T$42,T$43,T$44,T$45,T$46,T$47,T$48,T$49,T$50,"#")='Часть 1'!U35,1,0))</f>
        <v>#</v>
      </c>
      <c r="U81" s="65" t="str">
        <f>IF(OR($B81=17,U$2="нет"),"#",IF(CE81=1,1,IF(CHOOSE($B81,U$35,U$36,U$37,U$38,U$39,U$40,U$41,U$42,U$43,U$44,U$45,U$46,U$47,U$48,U$49,U$50,"#")='Часть 1'!V35,1,0)*IF(U$33=2,W81,1)))</f>
        <v>#</v>
      </c>
      <c r="W81" s="65" t="str">
        <f>IF(OR($B81=17,W$2="нет"),"#",IF(CHOOSE($B81,W$35,W$36,W$37,W$38,W$39,W$40,W$41,W$42,W$43,W$44,W$45,W$46,W$47,W$48,W$49,W$50,"#")='Часть 1'!X35,1,0))</f>
        <v>#</v>
      </c>
      <c r="X81" s="65" t="str">
        <f>IF(OR($B81=17,X$2="нет"),"#",IF(CH81=1,1,IF(CHOOSE($B81,X$35,X$36,X$37,X$38,X$39,X$40,X$41,X$42,X$43,X$44,X$45,X$46,X$47,X$48,X$49,X$50,"#")='Часть 1'!Y35,1,0)*IF(X$33=2,Z81,1)))</f>
        <v>#</v>
      </c>
      <c r="Z81" s="65" t="str">
        <f>IF(OR($B81=17,Z$2="нет"),"#",IF(CHOOSE($B81,Z$35,Z$36,Z$37,Z$38,Z$39,Z$40,Z$41,Z$42,Z$43,Z$44,Z$45,Z$46,Z$47,Z$48,Z$49,Z$50,"#")='Часть 1'!AA35,1,0))</f>
        <v>#</v>
      </c>
      <c r="AA81" s="65" t="str">
        <f>IF(OR($B81=17,AA$2="нет"),"#",IF(CK81=1,1,IF(CHOOSE($B81,AA$35,AA$36,AA$37,AA$38,AA$39,AA$40,AA$41,AA$42,AA$43,AA$44,AA$45,AA$46,AA$47,AA$48,AA$49,AA$50,"#")='Часть 1'!AB35,1,0)*IF(AA$33=2,AC81,1)))</f>
        <v>#</v>
      </c>
      <c r="AC81" s="65" t="str">
        <f>IF(OR($B81=17,AC$2="нет"),"#",IF(CHOOSE($B81,AC$35,AC$36,AC$37,AC$38,AC$39,AC$40,AC$41,AC$42,AC$43,AC$44,AC$45,AC$46,AC$47,AC$48,AC$49,AC$50,"#")='Часть 1'!AD35,1,0))</f>
        <v>#</v>
      </c>
      <c r="AD81" s="65" t="str">
        <f>IF(OR($B81=17,AD$2="нет"),"#",IF(CN81=1,1,IF(CHOOSE($B81,AD$35,AD$36,AD$37,AD$38,AD$39,AD$40,AD$41,AD$42,AD$43,AD$44,AD$45,AD$46,AD$47,AD$48,AD$49,AD$50,"#")='Часть 1'!AE35,1,0)*IF(AD$33=2,AF81,1)))</f>
        <v>#</v>
      </c>
      <c r="AF81" s="65" t="str">
        <f>IF(OR($B81=17,AF$2="нет"),"#",IF(CHOOSE($B81,AF$35,AF$36,AF$37,AF$38,AF$39,AF$40,AF$41,AF$42,AF$43,AF$44,AF$45,AF$46,AF$47,AF$48,AF$49,AF$50,"#")='Часть 1'!AG35,1,0))</f>
        <v>#</v>
      </c>
      <c r="AG81" s="65" t="str">
        <f>IF(OR($B81=17,AG$2="нет"),"#",IF(CQ81=1,1,IF(CHOOSE($B81,AG$35,AG$36,AG$37,AG$38,AG$39,AG$40,AG$41,AG$42,AG$43,AG$44,AG$45,AG$46,AG$47,AG$48,AG$49,AG$50,"#")='Часть 1'!AH35,1,0)*IF(AG$33=2,AI81,1)))</f>
        <v>#</v>
      </c>
      <c r="AI81" s="65" t="str">
        <f>IF(OR($B81=17,AI$2="нет"),"#",IF(CHOOSE($B81,AI$35,AI$36,AI$37,AI$38,AI$39,AI$40,AI$41,AI$42,AI$43,AI$44,AI$45,AI$46,AI$47,AI$48,AI$49,AI$50,"#")='Часть 1'!AJ35,1,0))</f>
        <v>#</v>
      </c>
      <c r="AJ81" s="65" t="str">
        <f>IF(OR($B81=17,AJ$2="нет"),"#",IF(CT81=1,1,IF(CHOOSE($B81,AJ$35,AJ$36,AJ$37,AJ$38,AJ$39,AJ$40,AJ$41,AJ$42,AJ$43,AJ$44,AJ$45,AJ$46,AJ$47,AJ$48,AJ$49,AJ$50,"#")='Часть 1'!AK35,1,0)*IF(AJ$33=2,AL81,1)))</f>
        <v>#</v>
      </c>
      <c r="AL81" s="65" t="str">
        <f>IF(OR($B81=17,AL$2="нет"),"#",IF(CHOOSE($B81,AL$35,AL$36,AL$37,AL$38,AL$39,AL$40,AL$41,AL$42,AL$43,AL$44,AL$45,AL$46,AL$47,AL$48,AL$49,AL$50,"#")='Часть 1'!AM35,1,0))</f>
        <v>#</v>
      </c>
      <c r="AM81" s="65" t="str">
        <f>IF(OR($B81=17,AM$2="нет"),"#",IF(CW81=1,1,IF(CHOOSE($B81,AM$35,AM$36,AM$37,AM$38,AM$39,AM$40,AM$41,AM$42,AM$43,AM$44,AM$45,AM$46,AM$47,AM$48,AM$49,AM$50,"#")='Часть 1'!AN35,1,0)*IF(AM$33=2,AO81,1)))</f>
        <v>#</v>
      </c>
      <c r="AO81" s="65" t="str">
        <f>IF(OR($B81=17,AO$2="нет"),"#",IF(CHOOSE($B81,AO$35,AO$36,AO$37,AO$38,AO$39,AO$40,AO$41,AO$42,AO$43,AO$44,AO$45,AO$46,AO$47,AO$48,AO$49,AO$50,"#")='Часть 1'!AP35,1,0))</f>
        <v>#</v>
      </c>
      <c r="AP81" s="65" t="str">
        <f>IF(OR($B81=17,AP$2="нет"),"#",IF(CZ81=1,1,IF(CHOOSE($B81,AP$35,AP$36,AP$37,AP$38,AP$39,AP$40,AP$41,AP$42,AP$43,AP$44,AP$45,AP$46,AP$47,AP$48,AP$49,AP$50,"#")='Часть 1'!AQ35,1,0)*IF(AP$33=2,AR81,1)))</f>
        <v>#</v>
      </c>
      <c r="AR81" s="65" t="str">
        <f>IF(OR($B81=17,AR$2="нет"),"#",IF(CHOOSE($B81,AR$35,AR$36,AR$37,AR$38,AR$39,AR$40,AR$41,AR$42,AR$43,AR$44,AR$45,AR$46,AR$47,AR$48,AR$49,AR$50,"#")='Часть 1'!AS35,1,0))</f>
        <v>#</v>
      </c>
      <c r="AS81" s="65" t="str">
        <f>IF(OR($B81=17,AS$2="нет"),"#",IF(DC81=1,1,IF(CHOOSE($B81,AS$35,AS$36,AS$37,AS$38,AS$39,AS$40,AS$41,AS$42,AS$43,AS$44,AS$45,AS$46,AS$47,AS$48,AS$49,AS$50,"#")='Часть 1'!AT35,1,0)*IF(AS$33=2,AU81,1)))</f>
        <v>#</v>
      </c>
      <c r="AU81" s="65" t="str">
        <f>IF(OR($B81=17,AU$2="нет"),"#",IF(CHOOSE($B81,AU$35,AU$36,AU$37,AU$38,AU$39,AU$40,AU$41,AU$42,AU$43,AU$44,AU$45,AU$46,AU$47,AU$48,AU$49,AU$50,"#")='Часть 1'!AV35,1,0))</f>
        <v>#</v>
      </c>
      <c r="AV81" s="65" t="str">
        <f>IF(OR($B81=17,AV$2="нет"),"#",IF(DF81=1,1,IF(CHOOSE($B81,AV$35,AV$36,AV$37,AV$38,AV$39,AV$40,AV$41,AV$42,AV$43,AV$44,AV$45,AV$46,AV$47,AV$48,AV$49,AV$50,"#")='Часть 1'!AW35,1,0)*IF(AV$33=2,AX81,1)))</f>
        <v>#</v>
      </c>
      <c r="AX81" s="65" t="str">
        <f>IF(OR($B81=17,AX$2="нет"),"#",IF(CHOOSE($B81,AX$35,AX$36,AX$37,AX$38,AX$39,AX$40,AX$41,AX$42,AX$43,AX$44,AX$45,AX$46,AX$47,AX$48,AX$49,AX$50,"#")='Часть 1'!AY35,1,0))</f>
        <v>#</v>
      </c>
      <c r="AY81" s="65" t="str">
        <f>IF(OR($B81=17,AY$2="нет"),"#",IF(DI81=1,1,IF(CHOOSE($B81,AY$35,AY$36,AY$37,AY$38,AY$39,AY$40,AY$41,AY$42,AY$43,AY$44,AY$45,AY$46,AY$47,AY$48,AY$49,AY$50,"#")='Часть 1'!AZ35,1,0)*IF(AY$33=2,BA81,1)))</f>
        <v>#</v>
      </c>
      <c r="BA81" s="65" t="str">
        <f>IF(OR($B81=17,BA$2="нет"),"#",IF(CHOOSE($B81,BA$35,BA$36,BA$37,BA$38,BA$39,BA$40,BA$41,BA$42,BA$43,BA$44,BA$45,BA$46,BA$47,BA$48,BA$49,BA$50,"#")='Часть 1'!BB35,1,0))</f>
        <v>#</v>
      </c>
      <c r="BB81" s="65" t="str">
        <f>IF(OR($B81=17,BB$2="нет"),"#",IF(DL81=1,1,IF(CHOOSE($B81,BB$35,BB$36,BB$37,BB$38,BB$39,BB$40,BB$41,BB$42,BB$43,BB$44,BB$45,BB$46,BB$47,BB$48,BB$49,BB$50,"#")='Часть 1'!BC35,1,0)*IF(BB$33=2,BD81,1)))</f>
        <v>#</v>
      </c>
      <c r="BD81" s="65" t="str">
        <f>IF(OR($B81=17,BD$2="нет"),"#",IF(CHOOSE($B81,BD$35,BD$36,BD$37,BD$38,BD$39,BD$40,BD$41,BD$42,BD$43,BD$44,BD$45,BD$46,BD$47,BD$48,BD$49,BD$50,"#")='Часть 1'!BE35,1,0))</f>
        <v>#</v>
      </c>
      <c r="BE81" s="65" t="str">
        <f>IF(OR($B81=17,BE$2="нет"),"#",IF(DO81=1,1,IF(CHOOSE($B81,BE$35,BE$36,BE$37,BE$38,BE$39,BE$40,BE$41,BE$42,BE$43,BE$44,BE$45,BE$46,BE$47,BE$48,BE$49,BE$50,"#")='Часть 1'!BF35,1,0)*IF(BE$33=2,BG81,1)))</f>
        <v>#</v>
      </c>
      <c r="BG81" s="65" t="str">
        <f>IF(OR($B81=17,BG$2="нет"),"#",IF(CHOOSE($B81,BG$35,BG$36,BG$37,BG$38,BG$39,BG$40,BG$41,BG$42,BG$43,BG$44,BG$45,BG$46,BG$47,BG$48,BG$49,BG$50,"#")='Часть 1'!BH35,1,0))</f>
        <v>#</v>
      </c>
      <c r="BH81" s="65" t="str">
        <f>IF(OR($B81=17,BH$2="нет"),"#",IF(DR81=1,1,IF(CHOOSE($B81,BH$35,BH$36,BH$37,BH$38,BH$39,BH$40,BH$41,BH$42,BH$43,BH$44,BH$45,BH$46,BH$47,BH$48,BH$49,BH$50,"#")='Часть 1'!BI35,1,0)*IF(BH$33=2,BJ81,1)))</f>
        <v>#</v>
      </c>
      <c r="BJ81" s="65" t="str">
        <f>IF(OR($B81=17,BJ$2="нет"),"#",IF(CHOOSE($B81,BJ$35,BJ$36,BJ$37,BJ$38,BJ$39,BJ$40,BJ$41,BJ$42,BJ$43,BJ$44,BJ$45,BJ$46,BJ$47,BJ$48,BJ$49,BJ$50,"#")='Часть 1'!BK35,1,0))</f>
        <v>#</v>
      </c>
      <c r="BM81" s="65" t="str">
        <f>IF(OR($B81=17,BM$2="нет"),"#",IF(AND('Часть 1'!D35&lt;&gt;"#",CHOOSE($B81,BM$35,BM$36,BM$37,BM$38,BM$39,BM$40,BM$41,BM$42,BM$43,BM$44,BM$45,BM$46,BM$47,BM$48,BM$49,BM$50,"#")='Часть 1'!D35),1,0)*IF(BM$33=2,BO81,1))</f>
        <v>#</v>
      </c>
      <c r="BO81" s="65" t="str">
        <f>IF(OR($B81=17,BO$2="нет"),"#",IF(CHOOSE($B81,BO$35,BO$36,BO$37,BO$38,BO$39,BO$40,BO$41,BO$42,BO$43,BO$44,BO$45,BO$46,BO$47,BO$48,BO$49,BO$50,"#")='Часть 1'!F35,1,0))</f>
        <v>#</v>
      </c>
      <c r="BP81" s="65" t="str">
        <f>IF(OR($B81=17,BP$2="нет"),"#",IF(AND('Часть 1'!G35&lt;&gt;"#",CHOOSE($B81,BP$35,BP$36,BP$37,BP$38,BP$39,BP$40,BP$41,BP$42,BP$43,BP$44,BP$45,BP$46,BP$47,BP$48,BP$49,BP$50,"#")='Часть 1'!G35),1,0)*IF(BP$33=2,BR81,1))</f>
        <v>#</v>
      </c>
      <c r="BR81" s="65" t="str">
        <f>IF(OR($B81=17,BR$2="нет"),"#",IF(CHOOSE($B81,BR$35,BR$36,BR$37,BR$38,BR$39,BR$40,BR$41,BR$42,BR$43,BR$44,BR$45,BR$46,BR$47,BR$48,BR$49,BR$50,"#")='Часть 1'!I35,1,0))</f>
        <v>#</v>
      </c>
      <c r="BS81" s="65" t="str">
        <f>IF(OR($B81=17,BS$2="нет"),"#",IF(AND('Часть 1'!J35&lt;&gt;"#",CHOOSE($B81,BS$35,BS$36,BS$37,BS$38,BS$39,BS$40,BS$41,BS$42,BS$43,BS$44,BS$45,BS$46,BS$47,BS$48,BS$49,BS$50,"#")='Часть 1'!J35),1,0)*IF(BS$33=2,BU81,1))</f>
        <v>#</v>
      </c>
      <c r="BU81" s="65" t="str">
        <f>IF(OR($B81=17,BU$2="нет"),"#",IF(CHOOSE($B81,BU$35,BU$36,BU$37,BU$38,BU$39,BU$40,BU$41,BU$42,BU$43,BU$44,BU$45,BU$46,BU$47,BU$48,BU$49,BU$50,"#")='Часть 1'!L35,1,0))</f>
        <v>#</v>
      </c>
      <c r="BV81" s="65" t="str">
        <f>IF(OR($B81=17,BV$2="нет"),"#",IF(AND('Часть 1'!M35&lt;&gt;"#",CHOOSE($B81,BV$35,BV$36,BV$37,BV$38,BV$39,BV$40,BV$41,BV$42,BV$43,BV$44,BV$45,BV$46,BV$47,BV$48,BV$49,BV$50,"#")='Часть 1'!M35),1,0)*IF(BV$33=2,BX81,1))</f>
        <v>#</v>
      </c>
      <c r="BX81" s="65" t="str">
        <f>IF(OR($B81=17,BX$2="нет"),"#",IF(CHOOSE($B81,BX$35,BX$36,BX$37,BX$38,BX$39,BX$40,BX$41,BX$42,BX$43,BX$44,BX$45,BX$46,BX$47,BX$48,BX$49,BX$50,"#")='Часть 1'!O35,1,0))</f>
        <v>#</v>
      </c>
      <c r="BY81" s="65" t="str">
        <f>IF(OR($B81=17,BY$2="нет"),"#",IF(AND('Часть 1'!P35&lt;&gt;"#",CHOOSE($B81,BY$35,BY$36,BY$37,BY$38,BY$39,BY$40,BY$41,BY$42,BY$43,BY$44,BY$45,BY$46,BY$47,BY$48,BY$49,BY$50,"#")='Часть 1'!P35),1,0)*IF(BY$33=2,CA81,1))</f>
        <v>#</v>
      </c>
      <c r="CA81" s="65" t="str">
        <f>IF(OR($B81=17,CA$2="нет"),"#",IF(CHOOSE($B81,CA$35,CA$36,CA$37,CA$38,CA$39,CA$40,CA$41,CA$42,CA$43,CA$44,CA$45,CA$46,CA$47,CA$48,CA$49,CA$50,"#")='Часть 1'!R35,1,0))</f>
        <v>#</v>
      </c>
      <c r="CB81" s="65" t="str">
        <f>IF(OR($B81=17,CB$2="нет"),"#",IF(AND('Часть 1'!S35&lt;&gt;"#",CHOOSE($B81,CB$35,CB$36,CB$37,CB$38,CB$39,CB$40,CB$41,CB$42,CB$43,CB$44,CB$45,CB$46,CB$47,CB$48,CB$49,CB$50,"#")='Часть 1'!S35),1,0)*IF(CB$33=2,CD81,1))</f>
        <v>#</v>
      </c>
      <c r="CD81" s="65" t="str">
        <f>IF(OR($B81=17,CD$2="нет"),"#",IF(CHOOSE($B81,CD$35,CD$36,CD$37,CD$38,CD$39,CD$40,CD$41,CD$42,CD$43,CD$44,CD$45,CD$46,CD$47,CD$48,CD$49,CD$50,"#")='Часть 1'!U35,1,0))</f>
        <v>#</v>
      </c>
      <c r="CE81" s="65" t="str">
        <f>IF(OR($B81=17,CE$2="нет"),"#",IF(AND('Часть 1'!V35&lt;&gt;"#",CHOOSE($B81,CE$35,CE$36,CE$37,CE$38,CE$39,CE$40,CE$41,CE$42,CE$43,CE$44,CE$45,CE$46,CE$47,CE$48,CE$49,CE$50,"#")='Часть 1'!V35),1,0)*IF(CE$33=2,CG81,1))</f>
        <v>#</v>
      </c>
      <c r="CG81" s="65" t="str">
        <f>IF(OR($B81=17,CG$2="нет"),"#",IF(CHOOSE($B81,CG$35,CG$36,CG$37,CG$38,CG$39,CG$40,CG$41,CG$42,CG$43,CG$44,CG$45,CG$46,CG$47,CG$48,CG$49,CG$50,"#")='Часть 1'!X35,1,0))</f>
        <v>#</v>
      </c>
      <c r="CH81" s="65" t="str">
        <f>IF(OR($B81=17,CH$2="нет"),"#",IF(AND('Часть 1'!Y35&lt;&gt;"#",CHOOSE($B81,CH$35,CH$36,CH$37,CH$38,CH$39,CH$40,CH$41,CH$42,CH$43,CH$44,CH$45,CH$46,CH$47,CH$48,CH$49,CH$50,"#")='Часть 1'!Y35),1,0)*IF(CH$33=2,CJ81,1))</f>
        <v>#</v>
      </c>
      <c r="CJ81" s="65" t="str">
        <f>IF(OR($B81=17,CJ$2="нет"),"#",IF(CHOOSE($B81,CJ$35,CJ$36,CJ$37,CJ$38,CJ$39,CJ$40,CJ$41,CJ$42,CJ$43,CJ$44,CJ$45,CJ$46,CJ$47,CJ$48,CJ$49,CJ$50,"#")='Часть 1'!AA35,1,0))</f>
        <v>#</v>
      </c>
      <c r="CK81" s="65" t="str">
        <f>IF(OR($B81=17,CK$2="нет"),"#",IF(AND('Часть 1'!AB35&lt;&gt;"#",CHOOSE($B81,CK$35,CK$36,CK$37,CK$38,CK$39,CK$40,CK$41,CK$42,CK$43,CK$44,CK$45,CK$46,CK$47,CK$48,CK$49,CK$50,"#")='Часть 1'!AB35),1,0)*IF(CK$33=2,CM81,1))</f>
        <v>#</v>
      </c>
      <c r="CM81" s="65" t="str">
        <f>IF(OR($B81=17,CM$2="нет"),"#",IF(CHOOSE($B81,CM$35,CM$36,CM$37,CM$38,CM$39,CM$40,CM$41,CM$42,CM$43,CM$44,CM$45,CM$46,CM$47,CM$48,CM$49,CM$50,"#")='Часть 1'!AD35,1,0))</f>
        <v>#</v>
      </c>
      <c r="CN81" s="65" t="str">
        <f>IF(OR($B81=17,CN$2="нет"),"#",IF(AND('Часть 1'!AE35&lt;&gt;"#",CHOOSE($B81,CN$35,CN$36,CN$37,CN$38,CN$39,CN$40,CN$41,CN$42,CN$43,CN$44,CN$45,CN$46,CN$47,CN$48,CN$49,CN$50,"#")='Часть 1'!AE35),1,0)*IF(CN$33=2,CP81,1))</f>
        <v>#</v>
      </c>
      <c r="CP81" s="65" t="str">
        <f>IF(OR($B81=17,CP$2="нет"),"#",IF(CHOOSE($B81,CP$35,CP$36,CP$37,CP$38,CP$39,CP$40,CP$41,CP$42,CP$43,CP$44,CP$45,CP$46,CP$47,CP$48,CP$49,CP$50,"#")='Часть 1'!AG35,1,0))</f>
        <v>#</v>
      </c>
      <c r="CQ81" s="65" t="str">
        <f>IF(OR($B81=17,CQ$2="нет"),"#",IF(AND('Часть 1'!AH35&lt;&gt;"#",CHOOSE($B81,CQ$35,CQ$36,CQ$37,CQ$38,CQ$39,CQ$40,CQ$41,CQ$42,CQ$43,CQ$44,CQ$45,CQ$46,CQ$47,CQ$48,CQ$49,CQ$50,"#")='Часть 1'!AH35),1,0)*IF(CQ$33=2,CS81,1))</f>
        <v>#</v>
      </c>
      <c r="CS81" s="65" t="str">
        <f>IF(OR($B81=17,CS$2="нет"),"#",IF(CHOOSE($B81,CS$35,CS$36,CS$37,CS$38,CS$39,CS$40,CS$41,CS$42,CS$43,CS$44,CS$45,CS$46,CS$47,CS$48,CS$49,CS$50,"#")='Часть 1'!AJ35,1,0))</f>
        <v>#</v>
      </c>
      <c r="CT81" s="65" t="str">
        <f>IF(OR($B81=17,CT$2="нет"),"#",IF(AND('Часть 1'!AK35&lt;&gt;"#",CHOOSE($B81,CT$35,CT$36,CT$37,CT$38,CT$39,CT$40,CT$41,CT$42,CT$43,CT$44,CT$45,CT$46,CT$47,CT$48,CT$49,CT$50,"#")='Часть 1'!AK35),1,0)*IF(CT$33=2,CV81,1))</f>
        <v>#</v>
      </c>
      <c r="CV81" s="65" t="str">
        <f>IF(OR($B81=17,CV$2="нет"),"#",IF(CHOOSE($B81,CV$35,CV$36,CV$37,CV$38,CV$39,CV$40,CV$41,CV$42,CV$43,CV$44,CV$45,CV$46,CV$47,CV$48,CV$49,CV$50,"#")='Часть 1'!AM35,1,0))</f>
        <v>#</v>
      </c>
      <c r="CW81" s="65" t="str">
        <f>IF(OR($B81=17,CW$2="нет"),"#",IF(AND('Часть 1'!AN35&lt;&gt;"#",CHOOSE($B81,CW$35,CW$36,CW$37,CW$38,CW$39,CW$40,CW$41,CW$42,CW$43,CW$44,CW$45,CW$46,CW$47,CW$48,CW$49,CW$50,"#")='Часть 1'!AN35),1,0)*IF(CW$33=2,CY81,1))</f>
        <v>#</v>
      </c>
      <c r="CY81" s="65" t="str">
        <f>IF(OR($B81=17,CY$2="нет"),"#",IF(CHOOSE($B81,CY$35,CY$36,CY$37,CY$38,CY$39,CY$40,CY$41,CY$42,CY$43,CY$44,CY$45,CY$46,CY$47,CY$48,CY$49,CY$50,"#")='Часть 1'!AP35,1,0))</f>
        <v>#</v>
      </c>
      <c r="CZ81" s="65" t="str">
        <f>IF(OR($B81=17,CZ$2="нет"),"#",IF(AND('Часть 1'!AQ35&lt;&gt;"#",CHOOSE($B81,CZ$35,CZ$36,CZ$37,CZ$38,CZ$39,CZ$40,CZ$41,CZ$42,CZ$43,CZ$44,CZ$45,CZ$46,CZ$47,CZ$48,CZ$49,CZ$50,"#")='Часть 1'!AQ35),1,0)*IF(CZ$33=2,DB81,1))</f>
        <v>#</v>
      </c>
      <c r="DB81" s="65" t="str">
        <f>IF(OR($B81=17,DB$2="нет"),"#",IF(CHOOSE($B81,DB$35,DB$36,DB$37,DB$38,DB$39,DB$40,DB$41,DB$42,DB$43,DB$44,DB$45,DB$46,DB$47,DB$48,DB$49,DB$50,"#")='Часть 1'!AS35,1,0))</f>
        <v>#</v>
      </c>
      <c r="DC81" s="65" t="str">
        <f>IF(OR($B81=17,DC$2="нет"),"#",IF(AND('Часть 1'!AT35&lt;&gt;"#",CHOOSE($B81,DC$35,DC$36,DC$37,DC$38,DC$39,DC$40,DC$41,DC$42,DC$43,DC$44,DC$45,DC$46,DC$47,DC$48,DC$49,DC$50,"#")='Часть 1'!AT35),1,0)*IF(DC$33=2,DE81,1))</f>
        <v>#</v>
      </c>
      <c r="DE81" s="65" t="str">
        <f>IF(OR($B81=17,DE$2="нет"),"#",IF(CHOOSE($B81,DE$35,DE$36,DE$37,DE$38,DE$39,DE$40,DE$41,DE$42,DE$43,DE$44,DE$45,DE$46,DE$47,DE$48,DE$49,DE$50,"#")='Часть 1'!AV35,1,0))</f>
        <v>#</v>
      </c>
      <c r="DF81" s="65" t="str">
        <f>IF(OR($B81=17,DF$2="нет"),"#",IF(AND('Часть 1'!AW35&lt;&gt;"#",CHOOSE($B81,DF$35,DF$36,DF$37,DF$38,DF$39,DF$40,DF$41,DF$42,DF$43,DF$44,DF$45,DF$46,DF$47,DF$48,DF$49,DF$50,"#")='Часть 1'!AW35),1,0)*IF(DF$33=2,DH81,1))</f>
        <v>#</v>
      </c>
      <c r="DH81" s="65" t="str">
        <f>IF(OR($B81=17,DH$2="нет"),"#",IF(CHOOSE($B81,DH$35,DH$36,DH$37,DH$38,DH$39,DH$40,DH$41,DH$42,DH$43,DH$44,DH$45,DH$46,DH$47,DH$48,DH$49,DH$50,"#")='Часть 1'!AY35,1,0))</f>
        <v>#</v>
      </c>
      <c r="DI81" s="65" t="str">
        <f>IF(OR($B81=17,DI$2="нет"),"#",IF(AND('Часть 1'!AZ35&lt;&gt;"#",CHOOSE($B81,DI$35,DI$36,DI$37,DI$38,DI$39,DI$40,DI$41,DI$42,DI$43,DI$44,DI$45,DI$46,DI$47,DI$48,DI$49,DI$50,"#")='Часть 1'!AZ35),1,0)*IF(DI$33=2,DK81,1))</f>
        <v>#</v>
      </c>
      <c r="DK81" s="65" t="str">
        <f>IF(OR($B81=17,DK$2="нет"),"#",IF(CHOOSE($B81,DK$35,DK$36,DK$37,DK$38,DK$39,DK$40,DK$41,DK$42,DK$43,DK$44,DK$45,DK$46,DK$47,DK$48,DK$49,DK$50,"#")='Часть 1'!BB35,1,0))</f>
        <v>#</v>
      </c>
      <c r="DL81" s="65" t="str">
        <f>IF(OR($B81=17,DL$2="нет"),"#",IF(AND('Часть 1'!BC35&lt;&gt;"#",CHOOSE($B81,DL$35,DL$36,DL$37,DL$38,DL$39,DL$40,DL$41,DL$42,DL$43,DL$44,DL$45,DL$46,DL$47,DL$48,DL$49,DL$50,"#")='Часть 1'!BC35),1,0)*IF(DL$33=2,DN81,1))</f>
        <v>#</v>
      </c>
      <c r="DN81" s="65" t="str">
        <f>IF(OR($B81=17,DN$2="нет"),"#",IF(CHOOSE($B81,DN$35,DN$36,DN$37,DN$38,DN$39,DN$40,DN$41,DN$42,DN$43,DN$44,DN$45,DN$46,DN$47,DN$48,DN$49,DN$50,"#")='Часть 1'!BE35,1,0))</f>
        <v>#</v>
      </c>
      <c r="DO81" s="65" t="str">
        <f>IF(OR($B81=17,DO$2="нет"),"#",IF(AND('Часть 1'!BF35&lt;&gt;"#",CHOOSE($B81,DO$35,DO$36,DO$37,DO$38,DO$39,DO$40,DO$41,DO$42,DO$43,DO$44,DO$45,DO$46,DO$47,DO$48,DO$49,DO$50,"#")='Часть 1'!BF35),1,0)*IF(DO$33=2,DQ81,1))</f>
        <v>#</v>
      </c>
      <c r="DQ81" s="65" t="str">
        <f>IF(OR($B81=17,DQ$2="нет"),"#",IF(CHOOSE($B81,DQ$35,DQ$36,DQ$37,DQ$38,DQ$39,DQ$40,DQ$41,DQ$42,DQ$43,DQ$44,DQ$45,DQ$46,DQ$47,DQ$48,DQ$49,DQ$50,"#")='Часть 1'!BH35,1,0))</f>
        <v>#</v>
      </c>
      <c r="DR81" s="65" t="str">
        <f>IF(OR($B81=17,DR$2="нет"),"#",IF(AND('Часть 1'!BI35&lt;&gt;"#",CHOOSE($B81,DR$35,DR$36,DR$37,DR$38,DR$39,DR$40,DR$41,DR$42,DR$43,DR$44,DR$45,DR$46,DR$47,DR$48,DR$49,DR$50,"#")='Часть 1'!BI35),1,0)*IF(DR$33=2,DT81,1))</f>
        <v>#</v>
      </c>
      <c r="DT81" s="65" t="str">
        <f>IF(OR($B81=17,DT$2="нет"),"#",IF(CHOOSE($B81,DT$35,DT$36,DT$37,DT$38,DT$39,DT$40,DT$41,DT$42,DT$43,DT$44,DT$45,DT$46,DT$47,DT$48,DT$49,DT$50,"#")='Часть 1'!BK35,1,0))</f>
        <v>#</v>
      </c>
    </row>
    <row r="82" spans="1:124" x14ac:dyDescent="0.2">
      <c r="A82" s="63">
        <v>30</v>
      </c>
      <c r="B82" s="63">
        <f>IF(AND(Список!H35&gt;0,Список!K35=1),CHOOSE(Список!M35,1,2,3,4,5,6,7,8,9,10,11,12,13,14,15,16),17)</f>
        <v>17</v>
      </c>
      <c r="C82" s="65" t="str">
        <f>IF(OR($B82=17,C$2="нет"),"#",IF(BM82=1,1,IF(CHOOSE($B82,C$35,C$36,C$37,C$38,C$39,C$40,C$41,C$42,C$43,C$44,C$45,C$46,C$47,C$48,C$49,C$50,"#")='Часть 1'!D36,1,0)*IF(C$33=2,E82,1)))</f>
        <v>#</v>
      </c>
      <c r="E82" s="65" t="str">
        <f>IF(OR($B82=17,E$2="нет"),"#",IF(CHOOSE($B82,E$35,E$36,E$37,E$38,E$39,E$40,E$41,E$42,E$43,E$44,E$45,E$46,E$47,E$48,E$49,E$50,"#")='Часть 1'!F36,1,0))</f>
        <v>#</v>
      </c>
      <c r="F82" s="65" t="str">
        <f>IF(OR($B82=17,F$2="нет"),"#",IF(BP82=1,1,IF(CHOOSE($B82,F$35,F$36,F$37,F$38,F$39,F$40,F$41,F$42,F$43,F$44,F$45,F$46,F$47,F$48,F$49,F$50,"#")='Часть 1'!G36,1,0)*IF(F$33=2,H82,1)))</f>
        <v>#</v>
      </c>
      <c r="H82" s="65" t="str">
        <f>IF(OR($B82=17,H$2="нет"),"#",IF(CHOOSE($B82,H$35,H$36,H$37,H$38,H$39,H$40,H$41,H$42,H$43,H$44,H$45,H$46,H$47,H$48,H$49,H$50,"#")='Часть 1'!I36,1,0))</f>
        <v>#</v>
      </c>
      <c r="I82" s="65" t="str">
        <f>IF(OR($B82=17,I$2="нет"),"#",IF(BS82=1,1,IF(CHOOSE($B82,I$35,I$36,I$37,I$38,I$39,I$40,I$41,I$42,I$43,I$44,I$45,I$46,I$47,I$48,I$49,I$50,"#")='Часть 1'!J36,1,0)*IF(I$33=2,K82,1)))</f>
        <v>#</v>
      </c>
      <c r="K82" s="65" t="str">
        <f>IF(OR($B82=17,K$2="нет"),"#",IF(CHOOSE($B82,K$35,K$36,K$37,K$38,K$39,K$40,K$41,K$42,K$43,K$44,K$45,K$46,K$47,K$48,K$49,K$50,"#")='Часть 1'!L36,1,0))</f>
        <v>#</v>
      </c>
      <c r="L82" s="65" t="str">
        <f>IF(OR($B82=17,L$2="нет"),"#",IF(BV82=1,1,IF(CHOOSE($B82,L$35,L$36,L$37,L$38,L$39,L$40,L$41,L$42,L$43,L$44,L$45,L$46,L$47,L$48,L$49,L$50,"#")='Часть 1'!M36,1,0)*IF(L$33=2,N82,1)))</f>
        <v>#</v>
      </c>
      <c r="N82" s="65" t="str">
        <f>IF(OR($B82=17,N$2="нет"),"#",IF(CHOOSE($B82,N$35,N$36,N$37,N$38,N$39,N$40,N$41,N$42,N$43,N$44,N$45,N$46,N$47,N$48,N$49,N$50,"#")='Часть 1'!O36,1,0))</f>
        <v>#</v>
      </c>
      <c r="O82" s="65" t="str">
        <f>IF(OR($B82=17,O$2="нет"),"#",IF(BY82=1,1,IF(CHOOSE($B82,O$35,O$36,O$37,O$38,O$39,O$40,O$41,O$42,O$43,O$44,O$45,O$46,O$47,O$48,O$49,O$50,"#")='Часть 1'!P36,1,0)*IF(O$33=2,Q82,1)))</f>
        <v>#</v>
      </c>
      <c r="Q82" s="65" t="str">
        <f>IF(OR($B82=17,Q$2="нет"),"#",IF(CHOOSE($B82,Q$35,Q$36,Q$37,Q$38,Q$39,Q$40,Q$41,Q$42,Q$43,Q$44,Q$45,Q$46,Q$47,Q$48,Q$49,Q$50,"#")='Часть 1'!R36,1,0))</f>
        <v>#</v>
      </c>
      <c r="R82" s="65" t="str">
        <f>IF(OR($B82=17,R$2="нет"),"#",IF(CB82=1,1,IF(CHOOSE($B82,R$35,R$36,R$37,R$38,R$39,R$40,R$41,R$42,R$43,R$44,R$45,R$46,R$47,R$48,R$49,R$50,"#")='Часть 1'!S36,1,0)*IF(R$33=2,T82,1)))</f>
        <v>#</v>
      </c>
      <c r="T82" s="65" t="str">
        <f>IF(OR($B82=17,T$2="нет"),"#",IF(CHOOSE($B82,T$35,T$36,T$37,T$38,T$39,T$40,T$41,T$42,T$43,T$44,T$45,T$46,T$47,T$48,T$49,T$50,"#")='Часть 1'!U36,1,0))</f>
        <v>#</v>
      </c>
      <c r="U82" s="65" t="str">
        <f>IF(OR($B82=17,U$2="нет"),"#",IF(CE82=1,1,IF(CHOOSE($B82,U$35,U$36,U$37,U$38,U$39,U$40,U$41,U$42,U$43,U$44,U$45,U$46,U$47,U$48,U$49,U$50,"#")='Часть 1'!V36,1,0)*IF(U$33=2,W82,1)))</f>
        <v>#</v>
      </c>
      <c r="W82" s="65" t="str">
        <f>IF(OR($B82=17,W$2="нет"),"#",IF(CHOOSE($B82,W$35,W$36,W$37,W$38,W$39,W$40,W$41,W$42,W$43,W$44,W$45,W$46,W$47,W$48,W$49,W$50,"#")='Часть 1'!X36,1,0))</f>
        <v>#</v>
      </c>
      <c r="X82" s="65" t="str">
        <f>IF(OR($B82=17,X$2="нет"),"#",IF(CH82=1,1,IF(CHOOSE($B82,X$35,X$36,X$37,X$38,X$39,X$40,X$41,X$42,X$43,X$44,X$45,X$46,X$47,X$48,X$49,X$50,"#")='Часть 1'!Y36,1,0)*IF(X$33=2,Z82,1)))</f>
        <v>#</v>
      </c>
      <c r="Z82" s="65" t="str">
        <f>IF(OR($B82=17,Z$2="нет"),"#",IF(CHOOSE($B82,Z$35,Z$36,Z$37,Z$38,Z$39,Z$40,Z$41,Z$42,Z$43,Z$44,Z$45,Z$46,Z$47,Z$48,Z$49,Z$50,"#")='Часть 1'!AA36,1,0))</f>
        <v>#</v>
      </c>
      <c r="AA82" s="65" t="str">
        <f>IF(OR($B82=17,AA$2="нет"),"#",IF(CK82=1,1,IF(CHOOSE($B82,AA$35,AA$36,AA$37,AA$38,AA$39,AA$40,AA$41,AA$42,AA$43,AA$44,AA$45,AA$46,AA$47,AA$48,AA$49,AA$50,"#")='Часть 1'!AB36,1,0)*IF(AA$33=2,AC82,1)))</f>
        <v>#</v>
      </c>
      <c r="AC82" s="65" t="str">
        <f>IF(OR($B82=17,AC$2="нет"),"#",IF(CHOOSE($B82,AC$35,AC$36,AC$37,AC$38,AC$39,AC$40,AC$41,AC$42,AC$43,AC$44,AC$45,AC$46,AC$47,AC$48,AC$49,AC$50,"#")='Часть 1'!AD36,1,0))</f>
        <v>#</v>
      </c>
      <c r="AD82" s="65" t="str">
        <f>IF(OR($B82=17,AD$2="нет"),"#",IF(CN82=1,1,IF(CHOOSE($B82,AD$35,AD$36,AD$37,AD$38,AD$39,AD$40,AD$41,AD$42,AD$43,AD$44,AD$45,AD$46,AD$47,AD$48,AD$49,AD$50,"#")='Часть 1'!AE36,1,0)*IF(AD$33=2,AF82,1)))</f>
        <v>#</v>
      </c>
      <c r="AF82" s="65" t="str">
        <f>IF(OR($B82=17,AF$2="нет"),"#",IF(CHOOSE($B82,AF$35,AF$36,AF$37,AF$38,AF$39,AF$40,AF$41,AF$42,AF$43,AF$44,AF$45,AF$46,AF$47,AF$48,AF$49,AF$50,"#")='Часть 1'!AG36,1,0))</f>
        <v>#</v>
      </c>
      <c r="AG82" s="65" t="str">
        <f>IF(OR($B82=17,AG$2="нет"),"#",IF(CQ82=1,1,IF(CHOOSE($B82,AG$35,AG$36,AG$37,AG$38,AG$39,AG$40,AG$41,AG$42,AG$43,AG$44,AG$45,AG$46,AG$47,AG$48,AG$49,AG$50,"#")='Часть 1'!AH36,1,0)*IF(AG$33=2,AI82,1)))</f>
        <v>#</v>
      </c>
      <c r="AI82" s="65" t="str">
        <f>IF(OR($B82=17,AI$2="нет"),"#",IF(CHOOSE($B82,AI$35,AI$36,AI$37,AI$38,AI$39,AI$40,AI$41,AI$42,AI$43,AI$44,AI$45,AI$46,AI$47,AI$48,AI$49,AI$50,"#")='Часть 1'!AJ36,1,0))</f>
        <v>#</v>
      </c>
      <c r="AJ82" s="65" t="str">
        <f>IF(OR($B82=17,AJ$2="нет"),"#",IF(CT82=1,1,IF(CHOOSE($B82,AJ$35,AJ$36,AJ$37,AJ$38,AJ$39,AJ$40,AJ$41,AJ$42,AJ$43,AJ$44,AJ$45,AJ$46,AJ$47,AJ$48,AJ$49,AJ$50,"#")='Часть 1'!AK36,1,0)*IF(AJ$33=2,AL82,1)))</f>
        <v>#</v>
      </c>
      <c r="AL82" s="65" t="str">
        <f>IF(OR($B82=17,AL$2="нет"),"#",IF(CHOOSE($B82,AL$35,AL$36,AL$37,AL$38,AL$39,AL$40,AL$41,AL$42,AL$43,AL$44,AL$45,AL$46,AL$47,AL$48,AL$49,AL$50,"#")='Часть 1'!AM36,1,0))</f>
        <v>#</v>
      </c>
      <c r="AM82" s="65" t="str">
        <f>IF(OR($B82=17,AM$2="нет"),"#",IF(CW82=1,1,IF(CHOOSE($B82,AM$35,AM$36,AM$37,AM$38,AM$39,AM$40,AM$41,AM$42,AM$43,AM$44,AM$45,AM$46,AM$47,AM$48,AM$49,AM$50,"#")='Часть 1'!AN36,1,0)*IF(AM$33=2,AO82,1)))</f>
        <v>#</v>
      </c>
      <c r="AO82" s="65" t="str">
        <f>IF(OR($B82=17,AO$2="нет"),"#",IF(CHOOSE($B82,AO$35,AO$36,AO$37,AO$38,AO$39,AO$40,AO$41,AO$42,AO$43,AO$44,AO$45,AO$46,AO$47,AO$48,AO$49,AO$50,"#")='Часть 1'!AP36,1,0))</f>
        <v>#</v>
      </c>
      <c r="AP82" s="65" t="str">
        <f>IF(OR($B82=17,AP$2="нет"),"#",IF(CZ82=1,1,IF(CHOOSE($B82,AP$35,AP$36,AP$37,AP$38,AP$39,AP$40,AP$41,AP$42,AP$43,AP$44,AP$45,AP$46,AP$47,AP$48,AP$49,AP$50,"#")='Часть 1'!AQ36,1,0)*IF(AP$33=2,AR82,1)))</f>
        <v>#</v>
      </c>
      <c r="AR82" s="65" t="str">
        <f>IF(OR($B82=17,AR$2="нет"),"#",IF(CHOOSE($B82,AR$35,AR$36,AR$37,AR$38,AR$39,AR$40,AR$41,AR$42,AR$43,AR$44,AR$45,AR$46,AR$47,AR$48,AR$49,AR$50,"#")='Часть 1'!AS36,1,0))</f>
        <v>#</v>
      </c>
      <c r="AS82" s="65" t="str">
        <f>IF(OR($B82=17,AS$2="нет"),"#",IF(DC82=1,1,IF(CHOOSE($B82,AS$35,AS$36,AS$37,AS$38,AS$39,AS$40,AS$41,AS$42,AS$43,AS$44,AS$45,AS$46,AS$47,AS$48,AS$49,AS$50,"#")='Часть 1'!AT36,1,0)*IF(AS$33=2,AU82,1)))</f>
        <v>#</v>
      </c>
      <c r="AU82" s="65" t="str">
        <f>IF(OR($B82=17,AU$2="нет"),"#",IF(CHOOSE($B82,AU$35,AU$36,AU$37,AU$38,AU$39,AU$40,AU$41,AU$42,AU$43,AU$44,AU$45,AU$46,AU$47,AU$48,AU$49,AU$50,"#")='Часть 1'!AV36,1,0))</f>
        <v>#</v>
      </c>
      <c r="AV82" s="65" t="str">
        <f>IF(OR($B82=17,AV$2="нет"),"#",IF(DF82=1,1,IF(CHOOSE($B82,AV$35,AV$36,AV$37,AV$38,AV$39,AV$40,AV$41,AV$42,AV$43,AV$44,AV$45,AV$46,AV$47,AV$48,AV$49,AV$50,"#")='Часть 1'!AW36,1,0)*IF(AV$33=2,AX82,1)))</f>
        <v>#</v>
      </c>
      <c r="AX82" s="65" t="str">
        <f>IF(OR($B82=17,AX$2="нет"),"#",IF(CHOOSE($B82,AX$35,AX$36,AX$37,AX$38,AX$39,AX$40,AX$41,AX$42,AX$43,AX$44,AX$45,AX$46,AX$47,AX$48,AX$49,AX$50,"#")='Часть 1'!AY36,1,0))</f>
        <v>#</v>
      </c>
      <c r="AY82" s="65" t="str">
        <f>IF(OR($B82=17,AY$2="нет"),"#",IF(DI82=1,1,IF(CHOOSE($B82,AY$35,AY$36,AY$37,AY$38,AY$39,AY$40,AY$41,AY$42,AY$43,AY$44,AY$45,AY$46,AY$47,AY$48,AY$49,AY$50,"#")='Часть 1'!AZ36,1,0)*IF(AY$33=2,BA82,1)))</f>
        <v>#</v>
      </c>
      <c r="BA82" s="65" t="str">
        <f>IF(OR($B82=17,BA$2="нет"),"#",IF(CHOOSE($B82,BA$35,BA$36,BA$37,BA$38,BA$39,BA$40,BA$41,BA$42,BA$43,BA$44,BA$45,BA$46,BA$47,BA$48,BA$49,BA$50,"#")='Часть 1'!BB36,1,0))</f>
        <v>#</v>
      </c>
      <c r="BB82" s="65" t="str">
        <f>IF(OR($B82=17,BB$2="нет"),"#",IF(DL82=1,1,IF(CHOOSE($B82,BB$35,BB$36,BB$37,BB$38,BB$39,BB$40,BB$41,BB$42,BB$43,BB$44,BB$45,BB$46,BB$47,BB$48,BB$49,BB$50,"#")='Часть 1'!BC36,1,0)*IF(BB$33=2,BD82,1)))</f>
        <v>#</v>
      </c>
      <c r="BD82" s="65" t="str">
        <f>IF(OR($B82=17,BD$2="нет"),"#",IF(CHOOSE($B82,BD$35,BD$36,BD$37,BD$38,BD$39,BD$40,BD$41,BD$42,BD$43,BD$44,BD$45,BD$46,BD$47,BD$48,BD$49,BD$50,"#")='Часть 1'!BE36,1,0))</f>
        <v>#</v>
      </c>
      <c r="BE82" s="65" t="str">
        <f>IF(OR($B82=17,BE$2="нет"),"#",IF(DO82=1,1,IF(CHOOSE($B82,BE$35,BE$36,BE$37,BE$38,BE$39,BE$40,BE$41,BE$42,BE$43,BE$44,BE$45,BE$46,BE$47,BE$48,BE$49,BE$50,"#")='Часть 1'!BF36,1,0)*IF(BE$33=2,BG82,1)))</f>
        <v>#</v>
      </c>
      <c r="BG82" s="65" t="str">
        <f>IF(OR($B82=17,BG$2="нет"),"#",IF(CHOOSE($B82,BG$35,BG$36,BG$37,BG$38,BG$39,BG$40,BG$41,BG$42,BG$43,BG$44,BG$45,BG$46,BG$47,BG$48,BG$49,BG$50,"#")='Часть 1'!BH36,1,0))</f>
        <v>#</v>
      </c>
      <c r="BH82" s="65" t="str">
        <f>IF(OR($B82=17,BH$2="нет"),"#",IF(DR82=1,1,IF(CHOOSE($B82,BH$35,BH$36,BH$37,BH$38,BH$39,BH$40,BH$41,BH$42,BH$43,BH$44,BH$45,BH$46,BH$47,BH$48,BH$49,BH$50,"#")='Часть 1'!BI36,1,0)*IF(BH$33=2,BJ82,1)))</f>
        <v>#</v>
      </c>
      <c r="BJ82" s="65" t="str">
        <f>IF(OR($B82=17,BJ$2="нет"),"#",IF(CHOOSE($B82,BJ$35,BJ$36,BJ$37,BJ$38,BJ$39,BJ$40,BJ$41,BJ$42,BJ$43,BJ$44,BJ$45,BJ$46,BJ$47,BJ$48,BJ$49,BJ$50,"#")='Часть 1'!BK36,1,0))</f>
        <v>#</v>
      </c>
      <c r="BM82" s="65" t="str">
        <f>IF(OR($B82=17,BM$2="нет"),"#",IF(AND('Часть 1'!D36&lt;&gt;"#",CHOOSE($B82,BM$35,BM$36,BM$37,BM$38,BM$39,BM$40,BM$41,BM$42,BM$43,BM$44,BM$45,BM$46,BM$47,BM$48,BM$49,BM$50,"#")='Часть 1'!D36),1,0)*IF(BM$33=2,BO82,1))</f>
        <v>#</v>
      </c>
      <c r="BO82" s="65" t="str">
        <f>IF(OR($B82=17,BO$2="нет"),"#",IF(CHOOSE($B82,BO$35,BO$36,BO$37,BO$38,BO$39,BO$40,BO$41,BO$42,BO$43,BO$44,BO$45,BO$46,BO$47,BO$48,BO$49,BO$50,"#")='Часть 1'!F36,1,0))</f>
        <v>#</v>
      </c>
      <c r="BP82" s="65" t="str">
        <f>IF(OR($B82=17,BP$2="нет"),"#",IF(AND('Часть 1'!G36&lt;&gt;"#",CHOOSE($B82,BP$35,BP$36,BP$37,BP$38,BP$39,BP$40,BP$41,BP$42,BP$43,BP$44,BP$45,BP$46,BP$47,BP$48,BP$49,BP$50,"#")='Часть 1'!G36),1,0)*IF(BP$33=2,BR82,1))</f>
        <v>#</v>
      </c>
      <c r="BR82" s="65" t="str">
        <f>IF(OR($B82=17,BR$2="нет"),"#",IF(CHOOSE($B82,BR$35,BR$36,BR$37,BR$38,BR$39,BR$40,BR$41,BR$42,BR$43,BR$44,BR$45,BR$46,BR$47,BR$48,BR$49,BR$50,"#")='Часть 1'!I36,1,0))</f>
        <v>#</v>
      </c>
      <c r="BS82" s="65" t="str">
        <f>IF(OR($B82=17,BS$2="нет"),"#",IF(AND('Часть 1'!J36&lt;&gt;"#",CHOOSE($B82,BS$35,BS$36,BS$37,BS$38,BS$39,BS$40,BS$41,BS$42,BS$43,BS$44,BS$45,BS$46,BS$47,BS$48,BS$49,BS$50,"#")='Часть 1'!J36),1,0)*IF(BS$33=2,BU82,1))</f>
        <v>#</v>
      </c>
      <c r="BU82" s="65" t="str">
        <f>IF(OR($B82=17,BU$2="нет"),"#",IF(CHOOSE($B82,BU$35,BU$36,BU$37,BU$38,BU$39,BU$40,BU$41,BU$42,BU$43,BU$44,BU$45,BU$46,BU$47,BU$48,BU$49,BU$50,"#")='Часть 1'!L36,1,0))</f>
        <v>#</v>
      </c>
      <c r="BV82" s="65" t="str">
        <f>IF(OR($B82=17,BV$2="нет"),"#",IF(AND('Часть 1'!M36&lt;&gt;"#",CHOOSE($B82,BV$35,BV$36,BV$37,BV$38,BV$39,BV$40,BV$41,BV$42,BV$43,BV$44,BV$45,BV$46,BV$47,BV$48,BV$49,BV$50,"#")='Часть 1'!M36),1,0)*IF(BV$33=2,BX82,1))</f>
        <v>#</v>
      </c>
      <c r="BX82" s="65" t="str">
        <f>IF(OR($B82=17,BX$2="нет"),"#",IF(CHOOSE($B82,BX$35,BX$36,BX$37,BX$38,BX$39,BX$40,BX$41,BX$42,BX$43,BX$44,BX$45,BX$46,BX$47,BX$48,BX$49,BX$50,"#")='Часть 1'!O36,1,0))</f>
        <v>#</v>
      </c>
      <c r="BY82" s="65" t="str">
        <f>IF(OR($B82=17,BY$2="нет"),"#",IF(AND('Часть 1'!P36&lt;&gt;"#",CHOOSE($B82,BY$35,BY$36,BY$37,BY$38,BY$39,BY$40,BY$41,BY$42,BY$43,BY$44,BY$45,BY$46,BY$47,BY$48,BY$49,BY$50,"#")='Часть 1'!P36),1,0)*IF(BY$33=2,CA82,1))</f>
        <v>#</v>
      </c>
      <c r="CA82" s="65" t="str">
        <f>IF(OR($B82=17,CA$2="нет"),"#",IF(CHOOSE($B82,CA$35,CA$36,CA$37,CA$38,CA$39,CA$40,CA$41,CA$42,CA$43,CA$44,CA$45,CA$46,CA$47,CA$48,CA$49,CA$50,"#")='Часть 1'!R36,1,0))</f>
        <v>#</v>
      </c>
      <c r="CB82" s="65" t="str">
        <f>IF(OR($B82=17,CB$2="нет"),"#",IF(AND('Часть 1'!S36&lt;&gt;"#",CHOOSE($B82,CB$35,CB$36,CB$37,CB$38,CB$39,CB$40,CB$41,CB$42,CB$43,CB$44,CB$45,CB$46,CB$47,CB$48,CB$49,CB$50,"#")='Часть 1'!S36),1,0)*IF(CB$33=2,CD82,1))</f>
        <v>#</v>
      </c>
      <c r="CD82" s="65" t="str">
        <f>IF(OR($B82=17,CD$2="нет"),"#",IF(CHOOSE($B82,CD$35,CD$36,CD$37,CD$38,CD$39,CD$40,CD$41,CD$42,CD$43,CD$44,CD$45,CD$46,CD$47,CD$48,CD$49,CD$50,"#")='Часть 1'!U36,1,0))</f>
        <v>#</v>
      </c>
      <c r="CE82" s="65" t="str">
        <f>IF(OR($B82=17,CE$2="нет"),"#",IF(AND('Часть 1'!V36&lt;&gt;"#",CHOOSE($B82,CE$35,CE$36,CE$37,CE$38,CE$39,CE$40,CE$41,CE$42,CE$43,CE$44,CE$45,CE$46,CE$47,CE$48,CE$49,CE$50,"#")='Часть 1'!V36),1,0)*IF(CE$33=2,CG82,1))</f>
        <v>#</v>
      </c>
      <c r="CG82" s="65" t="str">
        <f>IF(OR($B82=17,CG$2="нет"),"#",IF(CHOOSE($B82,CG$35,CG$36,CG$37,CG$38,CG$39,CG$40,CG$41,CG$42,CG$43,CG$44,CG$45,CG$46,CG$47,CG$48,CG$49,CG$50,"#")='Часть 1'!X36,1,0))</f>
        <v>#</v>
      </c>
      <c r="CH82" s="65" t="str">
        <f>IF(OR($B82=17,CH$2="нет"),"#",IF(AND('Часть 1'!Y36&lt;&gt;"#",CHOOSE($B82,CH$35,CH$36,CH$37,CH$38,CH$39,CH$40,CH$41,CH$42,CH$43,CH$44,CH$45,CH$46,CH$47,CH$48,CH$49,CH$50,"#")='Часть 1'!Y36),1,0)*IF(CH$33=2,CJ82,1))</f>
        <v>#</v>
      </c>
      <c r="CJ82" s="65" t="str">
        <f>IF(OR($B82=17,CJ$2="нет"),"#",IF(CHOOSE($B82,CJ$35,CJ$36,CJ$37,CJ$38,CJ$39,CJ$40,CJ$41,CJ$42,CJ$43,CJ$44,CJ$45,CJ$46,CJ$47,CJ$48,CJ$49,CJ$50,"#")='Часть 1'!AA36,1,0))</f>
        <v>#</v>
      </c>
      <c r="CK82" s="65" t="str">
        <f>IF(OR($B82=17,CK$2="нет"),"#",IF(AND('Часть 1'!AB36&lt;&gt;"#",CHOOSE($B82,CK$35,CK$36,CK$37,CK$38,CK$39,CK$40,CK$41,CK$42,CK$43,CK$44,CK$45,CK$46,CK$47,CK$48,CK$49,CK$50,"#")='Часть 1'!AB36),1,0)*IF(CK$33=2,CM82,1))</f>
        <v>#</v>
      </c>
      <c r="CM82" s="65" t="str">
        <f>IF(OR($B82=17,CM$2="нет"),"#",IF(CHOOSE($B82,CM$35,CM$36,CM$37,CM$38,CM$39,CM$40,CM$41,CM$42,CM$43,CM$44,CM$45,CM$46,CM$47,CM$48,CM$49,CM$50,"#")='Часть 1'!AD36,1,0))</f>
        <v>#</v>
      </c>
      <c r="CN82" s="65" t="str">
        <f>IF(OR($B82=17,CN$2="нет"),"#",IF(AND('Часть 1'!AE36&lt;&gt;"#",CHOOSE($B82,CN$35,CN$36,CN$37,CN$38,CN$39,CN$40,CN$41,CN$42,CN$43,CN$44,CN$45,CN$46,CN$47,CN$48,CN$49,CN$50,"#")='Часть 1'!AE36),1,0)*IF(CN$33=2,CP82,1))</f>
        <v>#</v>
      </c>
      <c r="CP82" s="65" t="str">
        <f>IF(OR($B82=17,CP$2="нет"),"#",IF(CHOOSE($B82,CP$35,CP$36,CP$37,CP$38,CP$39,CP$40,CP$41,CP$42,CP$43,CP$44,CP$45,CP$46,CP$47,CP$48,CP$49,CP$50,"#")='Часть 1'!AG36,1,0))</f>
        <v>#</v>
      </c>
      <c r="CQ82" s="65" t="str">
        <f>IF(OR($B82=17,CQ$2="нет"),"#",IF(AND('Часть 1'!AH36&lt;&gt;"#",CHOOSE($B82,CQ$35,CQ$36,CQ$37,CQ$38,CQ$39,CQ$40,CQ$41,CQ$42,CQ$43,CQ$44,CQ$45,CQ$46,CQ$47,CQ$48,CQ$49,CQ$50,"#")='Часть 1'!AH36),1,0)*IF(CQ$33=2,CS82,1))</f>
        <v>#</v>
      </c>
      <c r="CS82" s="65" t="str">
        <f>IF(OR($B82=17,CS$2="нет"),"#",IF(CHOOSE($B82,CS$35,CS$36,CS$37,CS$38,CS$39,CS$40,CS$41,CS$42,CS$43,CS$44,CS$45,CS$46,CS$47,CS$48,CS$49,CS$50,"#")='Часть 1'!AJ36,1,0))</f>
        <v>#</v>
      </c>
      <c r="CT82" s="65" t="str">
        <f>IF(OR($B82=17,CT$2="нет"),"#",IF(AND('Часть 1'!AK36&lt;&gt;"#",CHOOSE($B82,CT$35,CT$36,CT$37,CT$38,CT$39,CT$40,CT$41,CT$42,CT$43,CT$44,CT$45,CT$46,CT$47,CT$48,CT$49,CT$50,"#")='Часть 1'!AK36),1,0)*IF(CT$33=2,CV82,1))</f>
        <v>#</v>
      </c>
      <c r="CV82" s="65" t="str">
        <f>IF(OR($B82=17,CV$2="нет"),"#",IF(CHOOSE($B82,CV$35,CV$36,CV$37,CV$38,CV$39,CV$40,CV$41,CV$42,CV$43,CV$44,CV$45,CV$46,CV$47,CV$48,CV$49,CV$50,"#")='Часть 1'!AM36,1,0))</f>
        <v>#</v>
      </c>
      <c r="CW82" s="65" t="str">
        <f>IF(OR($B82=17,CW$2="нет"),"#",IF(AND('Часть 1'!AN36&lt;&gt;"#",CHOOSE($B82,CW$35,CW$36,CW$37,CW$38,CW$39,CW$40,CW$41,CW$42,CW$43,CW$44,CW$45,CW$46,CW$47,CW$48,CW$49,CW$50,"#")='Часть 1'!AN36),1,0)*IF(CW$33=2,CY82,1))</f>
        <v>#</v>
      </c>
      <c r="CY82" s="65" t="str">
        <f>IF(OR($B82=17,CY$2="нет"),"#",IF(CHOOSE($B82,CY$35,CY$36,CY$37,CY$38,CY$39,CY$40,CY$41,CY$42,CY$43,CY$44,CY$45,CY$46,CY$47,CY$48,CY$49,CY$50,"#")='Часть 1'!AP36,1,0))</f>
        <v>#</v>
      </c>
      <c r="CZ82" s="65" t="str">
        <f>IF(OR($B82=17,CZ$2="нет"),"#",IF(AND('Часть 1'!AQ36&lt;&gt;"#",CHOOSE($B82,CZ$35,CZ$36,CZ$37,CZ$38,CZ$39,CZ$40,CZ$41,CZ$42,CZ$43,CZ$44,CZ$45,CZ$46,CZ$47,CZ$48,CZ$49,CZ$50,"#")='Часть 1'!AQ36),1,0)*IF(CZ$33=2,DB82,1))</f>
        <v>#</v>
      </c>
      <c r="DB82" s="65" t="str">
        <f>IF(OR($B82=17,DB$2="нет"),"#",IF(CHOOSE($B82,DB$35,DB$36,DB$37,DB$38,DB$39,DB$40,DB$41,DB$42,DB$43,DB$44,DB$45,DB$46,DB$47,DB$48,DB$49,DB$50,"#")='Часть 1'!AS36,1,0))</f>
        <v>#</v>
      </c>
      <c r="DC82" s="65" t="str">
        <f>IF(OR($B82=17,DC$2="нет"),"#",IF(AND('Часть 1'!AT36&lt;&gt;"#",CHOOSE($B82,DC$35,DC$36,DC$37,DC$38,DC$39,DC$40,DC$41,DC$42,DC$43,DC$44,DC$45,DC$46,DC$47,DC$48,DC$49,DC$50,"#")='Часть 1'!AT36),1,0)*IF(DC$33=2,DE82,1))</f>
        <v>#</v>
      </c>
      <c r="DE82" s="65" t="str">
        <f>IF(OR($B82=17,DE$2="нет"),"#",IF(CHOOSE($B82,DE$35,DE$36,DE$37,DE$38,DE$39,DE$40,DE$41,DE$42,DE$43,DE$44,DE$45,DE$46,DE$47,DE$48,DE$49,DE$50,"#")='Часть 1'!AV36,1,0))</f>
        <v>#</v>
      </c>
      <c r="DF82" s="65" t="str">
        <f>IF(OR($B82=17,DF$2="нет"),"#",IF(AND('Часть 1'!AW36&lt;&gt;"#",CHOOSE($B82,DF$35,DF$36,DF$37,DF$38,DF$39,DF$40,DF$41,DF$42,DF$43,DF$44,DF$45,DF$46,DF$47,DF$48,DF$49,DF$50,"#")='Часть 1'!AW36),1,0)*IF(DF$33=2,DH82,1))</f>
        <v>#</v>
      </c>
      <c r="DH82" s="65" t="str">
        <f>IF(OR($B82=17,DH$2="нет"),"#",IF(CHOOSE($B82,DH$35,DH$36,DH$37,DH$38,DH$39,DH$40,DH$41,DH$42,DH$43,DH$44,DH$45,DH$46,DH$47,DH$48,DH$49,DH$50,"#")='Часть 1'!AY36,1,0))</f>
        <v>#</v>
      </c>
      <c r="DI82" s="65" t="str">
        <f>IF(OR($B82=17,DI$2="нет"),"#",IF(AND('Часть 1'!AZ36&lt;&gt;"#",CHOOSE($B82,DI$35,DI$36,DI$37,DI$38,DI$39,DI$40,DI$41,DI$42,DI$43,DI$44,DI$45,DI$46,DI$47,DI$48,DI$49,DI$50,"#")='Часть 1'!AZ36),1,0)*IF(DI$33=2,DK82,1))</f>
        <v>#</v>
      </c>
      <c r="DK82" s="65" t="str">
        <f>IF(OR($B82=17,DK$2="нет"),"#",IF(CHOOSE($B82,DK$35,DK$36,DK$37,DK$38,DK$39,DK$40,DK$41,DK$42,DK$43,DK$44,DK$45,DK$46,DK$47,DK$48,DK$49,DK$50,"#")='Часть 1'!BB36,1,0))</f>
        <v>#</v>
      </c>
      <c r="DL82" s="65" t="str">
        <f>IF(OR($B82=17,DL$2="нет"),"#",IF(AND('Часть 1'!BC36&lt;&gt;"#",CHOOSE($B82,DL$35,DL$36,DL$37,DL$38,DL$39,DL$40,DL$41,DL$42,DL$43,DL$44,DL$45,DL$46,DL$47,DL$48,DL$49,DL$50,"#")='Часть 1'!BC36),1,0)*IF(DL$33=2,DN82,1))</f>
        <v>#</v>
      </c>
      <c r="DN82" s="65" t="str">
        <f>IF(OR($B82=17,DN$2="нет"),"#",IF(CHOOSE($B82,DN$35,DN$36,DN$37,DN$38,DN$39,DN$40,DN$41,DN$42,DN$43,DN$44,DN$45,DN$46,DN$47,DN$48,DN$49,DN$50,"#")='Часть 1'!BE36,1,0))</f>
        <v>#</v>
      </c>
      <c r="DO82" s="65" t="str">
        <f>IF(OR($B82=17,DO$2="нет"),"#",IF(AND('Часть 1'!BF36&lt;&gt;"#",CHOOSE($B82,DO$35,DO$36,DO$37,DO$38,DO$39,DO$40,DO$41,DO$42,DO$43,DO$44,DO$45,DO$46,DO$47,DO$48,DO$49,DO$50,"#")='Часть 1'!BF36),1,0)*IF(DO$33=2,DQ82,1))</f>
        <v>#</v>
      </c>
      <c r="DQ82" s="65" t="str">
        <f>IF(OR($B82=17,DQ$2="нет"),"#",IF(CHOOSE($B82,DQ$35,DQ$36,DQ$37,DQ$38,DQ$39,DQ$40,DQ$41,DQ$42,DQ$43,DQ$44,DQ$45,DQ$46,DQ$47,DQ$48,DQ$49,DQ$50,"#")='Часть 1'!BH36,1,0))</f>
        <v>#</v>
      </c>
      <c r="DR82" s="65" t="str">
        <f>IF(OR($B82=17,DR$2="нет"),"#",IF(AND('Часть 1'!BI36&lt;&gt;"#",CHOOSE($B82,DR$35,DR$36,DR$37,DR$38,DR$39,DR$40,DR$41,DR$42,DR$43,DR$44,DR$45,DR$46,DR$47,DR$48,DR$49,DR$50,"#")='Часть 1'!BI36),1,0)*IF(DR$33=2,DT82,1))</f>
        <v>#</v>
      </c>
      <c r="DT82" s="65" t="str">
        <f>IF(OR($B82=17,DT$2="нет"),"#",IF(CHOOSE($B82,DT$35,DT$36,DT$37,DT$38,DT$39,DT$40,DT$41,DT$42,DT$43,DT$44,DT$45,DT$46,DT$47,DT$48,DT$49,DT$50,"#")='Часть 1'!BK36,1,0))</f>
        <v>#</v>
      </c>
    </row>
    <row r="83" spans="1:124" x14ac:dyDescent="0.2">
      <c r="A83" s="63">
        <v>31</v>
      </c>
      <c r="B83" s="63">
        <f>IF(AND(Список!H36&gt;0,Список!K36=1),CHOOSE(Список!M36,1,2,3,4,5,6,7,8,9,10,11,12,13,14,15,16),17)</f>
        <v>17</v>
      </c>
      <c r="C83" s="65" t="str">
        <f>IF(OR($B83=17,C$2="нет"),"#",IF(BM83=1,1,IF(CHOOSE($B83,C$35,C$36,C$37,C$38,C$39,C$40,C$41,C$42,C$43,C$44,C$45,C$46,C$47,C$48,C$49,C$50,"#")='Часть 1'!D37,1,0)*IF(C$33=2,E83,1)))</f>
        <v>#</v>
      </c>
      <c r="E83" s="65" t="str">
        <f>IF(OR($B83=17,E$2="нет"),"#",IF(CHOOSE($B83,E$35,E$36,E$37,E$38,E$39,E$40,E$41,E$42,E$43,E$44,E$45,E$46,E$47,E$48,E$49,E$50,"#")='Часть 1'!F37,1,0))</f>
        <v>#</v>
      </c>
      <c r="F83" s="65" t="str">
        <f>IF(OR($B83=17,F$2="нет"),"#",IF(BP83=1,1,IF(CHOOSE($B83,F$35,F$36,F$37,F$38,F$39,F$40,F$41,F$42,F$43,F$44,F$45,F$46,F$47,F$48,F$49,F$50,"#")='Часть 1'!G37,1,0)*IF(F$33=2,H83,1)))</f>
        <v>#</v>
      </c>
      <c r="H83" s="65" t="str">
        <f>IF(OR($B83=17,H$2="нет"),"#",IF(CHOOSE($B83,H$35,H$36,H$37,H$38,H$39,H$40,H$41,H$42,H$43,H$44,H$45,H$46,H$47,H$48,H$49,H$50,"#")='Часть 1'!I37,1,0))</f>
        <v>#</v>
      </c>
      <c r="I83" s="65" t="str">
        <f>IF(OR($B83=17,I$2="нет"),"#",IF(BS83=1,1,IF(CHOOSE($B83,I$35,I$36,I$37,I$38,I$39,I$40,I$41,I$42,I$43,I$44,I$45,I$46,I$47,I$48,I$49,I$50,"#")='Часть 1'!J37,1,0)*IF(I$33=2,K83,1)))</f>
        <v>#</v>
      </c>
      <c r="K83" s="65" t="str">
        <f>IF(OR($B83=17,K$2="нет"),"#",IF(CHOOSE($B83,K$35,K$36,K$37,K$38,K$39,K$40,K$41,K$42,K$43,K$44,K$45,K$46,K$47,K$48,K$49,K$50,"#")='Часть 1'!L37,1,0))</f>
        <v>#</v>
      </c>
      <c r="L83" s="65" t="str">
        <f>IF(OR($B83=17,L$2="нет"),"#",IF(BV83=1,1,IF(CHOOSE($B83,L$35,L$36,L$37,L$38,L$39,L$40,L$41,L$42,L$43,L$44,L$45,L$46,L$47,L$48,L$49,L$50,"#")='Часть 1'!M37,1,0)*IF(L$33=2,N83,1)))</f>
        <v>#</v>
      </c>
      <c r="N83" s="65" t="str">
        <f>IF(OR($B83=17,N$2="нет"),"#",IF(CHOOSE($B83,N$35,N$36,N$37,N$38,N$39,N$40,N$41,N$42,N$43,N$44,N$45,N$46,N$47,N$48,N$49,N$50,"#")='Часть 1'!O37,1,0))</f>
        <v>#</v>
      </c>
      <c r="O83" s="65" t="str">
        <f>IF(OR($B83=17,O$2="нет"),"#",IF(BY83=1,1,IF(CHOOSE($B83,O$35,O$36,O$37,O$38,O$39,O$40,O$41,O$42,O$43,O$44,O$45,O$46,O$47,O$48,O$49,O$50,"#")='Часть 1'!P37,1,0)*IF(O$33=2,Q83,1)))</f>
        <v>#</v>
      </c>
      <c r="Q83" s="65" t="str">
        <f>IF(OR($B83=17,Q$2="нет"),"#",IF(CHOOSE($B83,Q$35,Q$36,Q$37,Q$38,Q$39,Q$40,Q$41,Q$42,Q$43,Q$44,Q$45,Q$46,Q$47,Q$48,Q$49,Q$50,"#")='Часть 1'!R37,1,0))</f>
        <v>#</v>
      </c>
      <c r="R83" s="65" t="str">
        <f>IF(OR($B83=17,R$2="нет"),"#",IF(CB83=1,1,IF(CHOOSE($B83,R$35,R$36,R$37,R$38,R$39,R$40,R$41,R$42,R$43,R$44,R$45,R$46,R$47,R$48,R$49,R$50,"#")='Часть 1'!S37,1,0)*IF(R$33=2,T83,1)))</f>
        <v>#</v>
      </c>
      <c r="T83" s="65" t="str">
        <f>IF(OR($B83=17,T$2="нет"),"#",IF(CHOOSE($B83,T$35,T$36,T$37,T$38,T$39,T$40,T$41,T$42,T$43,T$44,T$45,T$46,T$47,T$48,T$49,T$50,"#")='Часть 1'!U37,1,0))</f>
        <v>#</v>
      </c>
      <c r="U83" s="65" t="str">
        <f>IF(OR($B83=17,U$2="нет"),"#",IF(CE83=1,1,IF(CHOOSE($B83,U$35,U$36,U$37,U$38,U$39,U$40,U$41,U$42,U$43,U$44,U$45,U$46,U$47,U$48,U$49,U$50,"#")='Часть 1'!V37,1,0)*IF(U$33=2,W83,1)))</f>
        <v>#</v>
      </c>
      <c r="W83" s="65" t="str">
        <f>IF(OR($B83=17,W$2="нет"),"#",IF(CHOOSE($B83,W$35,W$36,W$37,W$38,W$39,W$40,W$41,W$42,W$43,W$44,W$45,W$46,W$47,W$48,W$49,W$50,"#")='Часть 1'!X37,1,0))</f>
        <v>#</v>
      </c>
      <c r="X83" s="65" t="str">
        <f>IF(OR($B83=17,X$2="нет"),"#",IF(CH83=1,1,IF(CHOOSE($B83,X$35,X$36,X$37,X$38,X$39,X$40,X$41,X$42,X$43,X$44,X$45,X$46,X$47,X$48,X$49,X$50,"#")='Часть 1'!Y37,1,0)*IF(X$33=2,Z83,1)))</f>
        <v>#</v>
      </c>
      <c r="Z83" s="65" t="str">
        <f>IF(OR($B83=17,Z$2="нет"),"#",IF(CHOOSE($B83,Z$35,Z$36,Z$37,Z$38,Z$39,Z$40,Z$41,Z$42,Z$43,Z$44,Z$45,Z$46,Z$47,Z$48,Z$49,Z$50,"#")='Часть 1'!AA37,1,0))</f>
        <v>#</v>
      </c>
      <c r="AA83" s="65" t="str">
        <f>IF(OR($B83=17,AA$2="нет"),"#",IF(CK83=1,1,IF(CHOOSE($B83,AA$35,AA$36,AA$37,AA$38,AA$39,AA$40,AA$41,AA$42,AA$43,AA$44,AA$45,AA$46,AA$47,AA$48,AA$49,AA$50,"#")='Часть 1'!AB37,1,0)*IF(AA$33=2,AC83,1)))</f>
        <v>#</v>
      </c>
      <c r="AC83" s="65" t="str">
        <f>IF(OR($B83=17,AC$2="нет"),"#",IF(CHOOSE($B83,AC$35,AC$36,AC$37,AC$38,AC$39,AC$40,AC$41,AC$42,AC$43,AC$44,AC$45,AC$46,AC$47,AC$48,AC$49,AC$50,"#")='Часть 1'!AD37,1,0))</f>
        <v>#</v>
      </c>
      <c r="AD83" s="65" t="str">
        <f>IF(OR($B83=17,AD$2="нет"),"#",IF(CN83=1,1,IF(CHOOSE($B83,AD$35,AD$36,AD$37,AD$38,AD$39,AD$40,AD$41,AD$42,AD$43,AD$44,AD$45,AD$46,AD$47,AD$48,AD$49,AD$50,"#")='Часть 1'!AE37,1,0)*IF(AD$33=2,AF83,1)))</f>
        <v>#</v>
      </c>
      <c r="AF83" s="65" t="str">
        <f>IF(OR($B83=17,AF$2="нет"),"#",IF(CHOOSE($B83,AF$35,AF$36,AF$37,AF$38,AF$39,AF$40,AF$41,AF$42,AF$43,AF$44,AF$45,AF$46,AF$47,AF$48,AF$49,AF$50,"#")='Часть 1'!AG37,1,0))</f>
        <v>#</v>
      </c>
      <c r="AG83" s="65" t="str">
        <f>IF(OR($B83=17,AG$2="нет"),"#",IF(CQ83=1,1,IF(CHOOSE($B83,AG$35,AG$36,AG$37,AG$38,AG$39,AG$40,AG$41,AG$42,AG$43,AG$44,AG$45,AG$46,AG$47,AG$48,AG$49,AG$50,"#")='Часть 1'!AH37,1,0)*IF(AG$33=2,AI83,1)))</f>
        <v>#</v>
      </c>
      <c r="AI83" s="65" t="str">
        <f>IF(OR($B83=17,AI$2="нет"),"#",IF(CHOOSE($B83,AI$35,AI$36,AI$37,AI$38,AI$39,AI$40,AI$41,AI$42,AI$43,AI$44,AI$45,AI$46,AI$47,AI$48,AI$49,AI$50,"#")='Часть 1'!AJ37,1,0))</f>
        <v>#</v>
      </c>
      <c r="AJ83" s="65" t="str">
        <f>IF(OR($B83=17,AJ$2="нет"),"#",IF(CT83=1,1,IF(CHOOSE($B83,AJ$35,AJ$36,AJ$37,AJ$38,AJ$39,AJ$40,AJ$41,AJ$42,AJ$43,AJ$44,AJ$45,AJ$46,AJ$47,AJ$48,AJ$49,AJ$50,"#")='Часть 1'!AK37,1,0)*IF(AJ$33=2,AL83,1)))</f>
        <v>#</v>
      </c>
      <c r="AL83" s="65" t="str">
        <f>IF(OR($B83=17,AL$2="нет"),"#",IF(CHOOSE($B83,AL$35,AL$36,AL$37,AL$38,AL$39,AL$40,AL$41,AL$42,AL$43,AL$44,AL$45,AL$46,AL$47,AL$48,AL$49,AL$50,"#")='Часть 1'!AM37,1,0))</f>
        <v>#</v>
      </c>
      <c r="AM83" s="65" t="str">
        <f>IF(OR($B83=17,AM$2="нет"),"#",IF(CW83=1,1,IF(CHOOSE($B83,AM$35,AM$36,AM$37,AM$38,AM$39,AM$40,AM$41,AM$42,AM$43,AM$44,AM$45,AM$46,AM$47,AM$48,AM$49,AM$50,"#")='Часть 1'!AN37,1,0)*IF(AM$33=2,AO83,1)))</f>
        <v>#</v>
      </c>
      <c r="AO83" s="65" t="str">
        <f>IF(OR($B83=17,AO$2="нет"),"#",IF(CHOOSE($B83,AO$35,AO$36,AO$37,AO$38,AO$39,AO$40,AO$41,AO$42,AO$43,AO$44,AO$45,AO$46,AO$47,AO$48,AO$49,AO$50,"#")='Часть 1'!AP37,1,0))</f>
        <v>#</v>
      </c>
      <c r="AP83" s="65" t="str">
        <f>IF(OR($B83=17,AP$2="нет"),"#",IF(CZ83=1,1,IF(CHOOSE($B83,AP$35,AP$36,AP$37,AP$38,AP$39,AP$40,AP$41,AP$42,AP$43,AP$44,AP$45,AP$46,AP$47,AP$48,AP$49,AP$50,"#")='Часть 1'!AQ37,1,0)*IF(AP$33=2,AR83,1)))</f>
        <v>#</v>
      </c>
      <c r="AR83" s="65" t="str">
        <f>IF(OR($B83=17,AR$2="нет"),"#",IF(CHOOSE($B83,AR$35,AR$36,AR$37,AR$38,AR$39,AR$40,AR$41,AR$42,AR$43,AR$44,AR$45,AR$46,AR$47,AR$48,AR$49,AR$50,"#")='Часть 1'!AS37,1,0))</f>
        <v>#</v>
      </c>
      <c r="AS83" s="65" t="str">
        <f>IF(OR($B83=17,AS$2="нет"),"#",IF(DC83=1,1,IF(CHOOSE($B83,AS$35,AS$36,AS$37,AS$38,AS$39,AS$40,AS$41,AS$42,AS$43,AS$44,AS$45,AS$46,AS$47,AS$48,AS$49,AS$50,"#")='Часть 1'!AT37,1,0)*IF(AS$33=2,AU83,1)))</f>
        <v>#</v>
      </c>
      <c r="AU83" s="65" t="str">
        <f>IF(OR($B83=17,AU$2="нет"),"#",IF(CHOOSE($B83,AU$35,AU$36,AU$37,AU$38,AU$39,AU$40,AU$41,AU$42,AU$43,AU$44,AU$45,AU$46,AU$47,AU$48,AU$49,AU$50,"#")='Часть 1'!AV37,1,0))</f>
        <v>#</v>
      </c>
      <c r="AV83" s="65" t="str">
        <f>IF(OR($B83=17,AV$2="нет"),"#",IF(DF83=1,1,IF(CHOOSE($B83,AV$35,AV$36,AV$37,AV$38,AV$39,AV$40,AV$41,AV$42,AV$43,AV$44,AV$45,AV$46,AV$47,AV$48,AV$49,AV$50,"#")='Часть 1'!AW37,1,0)*IF(AV$33=2,AX83,1)))</f>
        <v>#</v>
      </c>
      <c r="AX83" s="65" t="str">
        <f>IF(OR($B83=17,AX$2="нет"),"#",IF(CHOOSE($B83,AX$35,AX$36,AX$37,AX$38,AX$39,AX$40,AX$41,AX$42,AX$43,AX$44,AX$45,AX$46,AX$47,AX$48,AX$49,AX$50,"#")='Часть 1'!AY37,1,0))</f>
        <v>#</v>
      </c>
      <c r="AY83" s="65" t="str">
        <f>IF(OR($B83=17,AY$2="нет"),"#",IF(DI83=1,1,IF(CHOOSE($B83,AY$35,AY$36,AY$37,AY$38,AY$39,AY$40,AY$41,AY$42,AY$43,AY$44,AY$45,AY$46,AY$47,AY$48,AY$49,AY$50,"#")='Часть 1'!AZ37,1,0)*IF(AY$33=2,BA83,1)))</f>
        <v>#</v>
      </c>
      <c r="BA83" s="65" t="str">
        <f>IF(OR($B83=17,BA$2="нет"),"#",IF(CHOOSE($B83,BA$35,BA$36,BA$37,BA$38,BA$39,BA$40,BA$41,BA$42,BA$43,BA$44,BA$45,BA$46,BA$47,BA$48,BA$49,BA$50,"#")='Часть 1'!BB37,1,0))</f>
        <v>#</v>
      </c>
      <c r="BB83" s="65" t="str">
        <f>IF(OR($B83=17,BB$2="нет"),"#",IF(DL83=1,1,IF(CHOOSE($B83,BB$35,BB$36,BB$37,BB$38,BB$39,BB$40,BB$41,BB$42,BB$43,BB$44,BB$45,BB$46,BB$47,BB$48,BB$49,BB$50,"#")='Часть 1'!BC37,1,0)*IF(BB$33=2,BD83,1)))</f>
        <v>#</v>
      </c>
      <c r="BD83" s="65" t="str">
        <f>IF(OR($B83=17,BD$2="нет"),"#",IF(CHOOSE($B83,BD$35,BD$36,BD$37,BD$38,BD$39,BD$40,BD$41,BD$42,BD$43,BD$44,BD$45,BD$46,BD$47,BD$48,BD$49,BD$50,"#")='Часть 1'!BE37,1,0))</f>
        <v>#</v>
      </c>
      <c r="BE83" s="65" t="str">
        <f>IF(OR($B83=17,BE$2="нет"),"#",IF(DO83=1,1,IF(CHOOSE($B83,BE$35,BE$36,BE$37,BE$38,BE$39,BE$40,BE$41,BE$42,BE$43,BE$44,BE$45,BE$46,BE$47,BE$48,BE$49,BE$50,"#")='Часть 1'!BF37,1,0)*IF(BE$33=2,BG83,1)))</f>
        <v>#</v>
      </c>
      <c r="BG83" s="65" t="str">
        <f>IF(OR($B83=17,BG$2="нет"),"#",IF(CHOOSE($B83,BG$35,BG$36,BG$37,BG$38,BG$39,BG$40,BG$41,BG$42,BG$43,BG$44,BG$45,BG$46,BG$47,BG$48,BG$49,BG$50,"#")='Часть 1'!BH37,1,0))</f>
        <v>#</v>
      </c>
      <c r="BH83" s="65" t="str">
        <f>IF(OR($B83=17,BH$2="нет"),"#",IF(DR83=1,1,IF(CHOOSE($B83,BH$35,BH$36,BH$37,BH$38,BH$39,BH$40,BH$41,BH$42,BH$43,BH$44,BH$45,BH$46,BH$47,BH$48,BH$49,BH$50,"#")='Часть 1'!BI37,1,0)*IF(BH$33=2,BJ83,1)))</f>
        <v>#</v>
      </c>
      <c r="BJ83" s="65" t="str">
        <f>IF(OR($B83=17,BJ$2="нет"),"#",IF(CHOOSE($B83,BJ$35,BJ$36,BJ$37,BJ$38,BJ$39,BJ$40,BJ$41,BJ$42,BJ$43,BJ$44,BJ$45,BJ$46,BJ$47,BJ$48,BJ$49,BJ$50,"#")='Часть 1'!BK37,1,0))</f>
        <v>#</v>
      </c>
      <c r="BM83" s="65" t="str">
        <f>IF(OR($B83=17,BM$2="нет"),"#",IF(AND('Часть 1'!D37&lt;&gt;"#",CHOOSE($B83,BM$35,BM$36,BM$37,BM$38,BM$39,BM$40,BM$41,BM$42,BM$43,BM$44,BM$45,BM$46,BM$47,BM$48,BM$49,BM$50,"#")='Часть 1'!D37),1,0)*IF(BM$33=2,BO83,1))</f>
        <v>#</v>
      </c>
      <c r="BO83" s="65" t="str">
        <f>IF(OR($B83=17,BO$2="нет"),"#",IF(CHOOSE($B83,BO$35,BO$36,BO$37,BO$38,BO$39,BO$40,BO$41,BO$42,BO$43,BO$44,BO$45,BO$46,BO$47,BO$48,BO$49,BO$50,"#")='Часть 1'!F37,1,0))</f>
        <v>#</v>
      </c>
      <c r="BP83" s="65" t="str">
        <f>IF(OR($B83=17,BP$2="нет"),"#",IF(AND('Часть 1'!G37&lt;&gt;"#",CHOOSE($B83,BP$35,BP$36,BP$37,BP$38,BP$39,BP$40,BP$41,BP$42,BP$43,BP$44,BP$45,BP$46,BP$47,BP$48,BP$49,BP$50,"#")='Часть 1'!G37),1,0)*IF(BP$33=2,BR83,1))</f>
        <v>#</v>
      </c>
      <c r="BR83" s="65" t="str">
        <f>IF(OR($B83=17,BR$2="нет"),"#",IF(CHOOSE($B83,BR$35,BR$36,BR$37,BR$38,BR$39,BR$40,BR$41,BR$42,BR$43,BR$44,BR$45,BR$46,BR$47,BR$48,BR$49,BR$50,"#")='Часть 1'!I37,1,0))</f>
        <v>#</v>
      </c>
      <c r="BS83" s="65" t="str">
        <f>IF(OR($B83=17,BS$2="нет"),"#",IF(AND('Часть 1'!J37&lt;&gt;"#",CHOOSE($B83,BS$35,BS$36,BS$37,BS$38,BS$39,BS$40,BS$41,BS$42,BS$43,BS$44,BS$45,BS$46,BS$47,BS$48,BS$49,BS$50,"#")='Часть 1'!J37),1,0)*IF(BS$33=2,BU83,1))</f>
        <v>#</v>
      </c>
      <c r="BU83" s="65" t="str">
        <f>IF(OR($B83=17,BU$2="нет"),"#",IF(CHOOSE($B83,BU$35,BU$36,BU$37,BU$38,BU$39,BU$40,BU$41,BU$42,BU$43,BU$44,BU$45,BU$46,BU$47,BU$48,BU$49,BU$50,"#")='Часть 1'!L37,1,0))</f>
        <v>#</v>
      </c>
      <c r="BV83" s="65" t="str">
        <f>IF(OR($B83=17,BV$2="нет"),"#",IF(AND('Часть 1'!M37&lt;&gt;"#",CHOOSE($B83,BV$35,BV$36,BV$37,BV$38,BV$39,BV$40,BV$41,BV$42,BV$43,BV$44,BV$45,BV$46,BV$47,BV$48,BV$49,BV$50,"#")='Часть 1'!M37),1,0)*IF(BV$33=2,BX83,1))</f>
        <v>#</v>
      </c>
      <c r="BX83" s="65" t="str">
        <f>IF(OR($B83=17,BX$2="нет"),"#",IF(CHOOSE($B83,BX$35,BX$36,BX$37,BX$38,BX$39,BX$40,BX$41,BX$42,BX$43,BX$44,BX$45,BX$46,BX$47,BX$48,BX$49,BX$50,"#")='Часть 1'!O37,1,0))</f>
        <v>#</v>
      </c>
      <c r="BY83" s="65" t="str">
        <f>IF(OR($B83=17,BY$2="нет"),"#",IF(AND('Часть 1'!P37&lt;&gt;"#",CHOOSE($B83,BY$35,BY$36,BY$37,BY$38,BY$39,BY$40,BY$41,BY$42,BY$43,BY$44,BY$45,BY$46,BY$47,BY$48,BY$49,BY$50,"#")='Часть 1'!P37),1,0)*IF(BY$33=2,CA83,1))</f>
        <v>#</v>
      </c>
      <c r="CA83" s="65" t="str">
        <f>IF(OR($B83=17,CA$2="нет"),"#",IF(CHOOSE($B83,CA$35,CA$36,CA$37,CA$38,CA$39,CA$40,CA$41,CA$42,CA$43,CA$44,CA$45,CA$46,CA$47,CA$48,CA$49,CA$50,"#")='Часть 1'!R37,1,0))</f>
        <v>#</v>
      </c>
      <c r="CB83" s="65" t="str">
        <f>IF(OR($B83=17,CB$2="нет"),"#",IF(AND('Часть 1'!S37&lt;&gt;"#",CHOOSE($B83,CB$35,CB$36,CB$37,CB$38,CB$39,CB$40,CB$41,CB$42,CB$43,CB$44,CB$45,CB$46,CB$47,CB$48,CB$49,CB$50,"#")='Часть 1'!S37),1,0)*IF(CB$33=2,CD83,1))</f>
        <v>#</v>
      </c>
      <c r="CD83" s="65" t="str">
        <f>IF(OR($B83=17,CD$2="нет"),"#",IF(CHOOSE($B83,CD$35,CD$36,CD$37,CD$38,CD$39,CD$40,CD$41,CD$42,CD$43,CD$44,CD$45,CD$46,CD$47,CD$48,CD$49,CD$50,"#")='Часть 1'!U37,1,0))</f>
        <v>#</v>
      </c>
      <c r="CE83" s="65" t="str">
        <f>IF(OR($B83=17,CE$2="нет"),"#",IF(AND('Часть 1'!V37&lt;&gt;"#",CHOOSE($B83,CE$35,CE$36,CE$37,CE$38,CE$39,CE$40,CE$41,CE$42,CE$43,CE$44,CE$45,CE$46,CE$47,CE$48,CE$49,CE$50,"#")='Часть 1'!V37),1,0)*IF(CE$33=2,CG83,1))</f>
        <v>#</v>
      </c>
      <c r="CG83" s="65" t="str">
        <f>IF(OR($B83=17,CG$2="нет"),"#",IF(CHOOSE($B83,CG$35,CG$36,CG$37,CG$38,CG$39,CG$40,CG$41,CG$42,CG$43,CG$44,CG$45,CG$46,CG$47,CG$48,CG$49,CG$50,"#")='Часть 1'!X37,1,0))</f>
        <v>#</v>
      </c>
      <c r="CH83" s="65" t="str">
        <f>IF(OR($B83=17,CH$2="нет"),"#",IF(AND('Часть 1'!Y37&lt;&gt;"#",CHOOSE($B83,CH$35,CH$36,CH$37,CH$38,CH$39,CH$40,CH$41,CH$42,CH$43,CH$44,CH$45,CH$46,CH$47,CH$48,CH$49,CH$50,"#")='Часть 1'!Y37),1,0)*IF(CH$33=2,CJ83,1))</f>
        <v>#</v>
      </c>
      <c r="CJ83" s="65" t="str">
        <f>IF(OR($B83=17,CJ$2="нет"),"#",IF(CHOOSE($B83,CJ$35,CJ$36,CJ$37,CJ$38,CJ$39,CJ$40,CJ$41,CJ$42,CJ$43,CJ$44,CJ$45,CJ$46,CJ$47,CJ$48,CJ$49,CJ$50,"#")='Часть 1'!AA37,1,0))</f>
        <v>#</v>
      </c>
      <c r="CK83" s="65" t="str">
        <f>IF(OR($B83=17,CK$2="нет"),"#",IF(AND('Часть 1'!AB37&lt;&gt;"#",CHOOSE($B83,CK$35,CK$36,CK$37,CK$38,CK$39,CK$40,CK$41,CK$42,CK$43,CK$44,CK$45,CK$46,CK$47,CK$48,CK$49,CK$50,"#")='Часть 1'!AB37),1,0)*IF(CK$33=2,CM83,1))</f>
        <v>#</v>
      </c>
      <c r="CM83" s="65" t="str">
        <f>IF(OR($B83=17,CM$2="нет"),"#",IF(CHOOSE($B83,CM$35,CM$36,CM$37,CM$38,CM$39,CM$40,CM$41,CM$42,CM$43,CM$44,CM$45,CM$46,CM$47,CM$48,CM$49,CM$50,"#")='Часть 1'!AD37,1,0))</f>
        <v>#</v>
      </c>
      <c r="CN83" s="65" t="str">
        <f>IF(OR($B83=17,CN$2="нет"),"#",IF(AND('Часть 1'!AE37&lt;&gt;"#",CHOOSE($B83,CN$35,CN$36,CN$37,CN$38,CN$39,CN$40,CN$41,CN$42,CN$43,CN$44,CN$45,CN$46,CN$47,CN$48,CN$49,CN$50,"#")='Часть 1'!AE37),1,0)*IF(CN$33=2,CP83,1))</f>
        <v>#</v>
      </c>
      <c r="CP83" s="65" t="str">
        <f>IF(OR($B83=17,CP$2="нет"),"#",IF(CHOOSE($B83,CP$35,CP$36,CP$37,CP$38,CP$39,CP$40,CP$41,CP$42,CP$43,CP$44,CP$45,CP$46,CP$47,CP$48,CP$49,CP$50,"#")='Часть 1'!AG37,1,0))</f>
        <v>#</v>
      </c>
      <c r="CQ83" s="65" t="str">
        <f>IF(OR($B83=17,CQ$2="нет"),"#",IF(AND('Часть 1'!AH37&lt;&gt;"#",CHOOSE($B83,CQ$35,CQ$36,CQ$37,CQ$38,CQ$39,CQ$40,CQ$41,CQ$42,CQ$43,CQ$44,CQ$45,CQ$46,CQ$47,CQ$48,CQ$49,CQ$50,"#")='Часть 1'!AH37),1,0)*IF(CQ$33=2,CS83,1))</f>
        <v>#</v>
      </c>
      <c r="CS83" s="65" t="str">
        <f>IF(OR($B83=17,CS$2="нет"),"#",IF(CHOOSE($B83,CS$35,CS$36,CS$37,CS$38,CS$39,CS$40,CS$41,CS$42,CS$43,CS$44,CS$45,CS$46,CS$47,CS$48,CS$49,CS$50,"#")='Часть 1'!AJ37,1,0))</f>
        <v>#</v>
      </c>
      <c r="CT83" s="65" t="str">
        <f>IF(OR($B83=17,CT$2="нет"),"#",IF(AND('Часть 1'!AK37&lt;&gt;"#",CHOOSE($B83,CT$35,CT$36,CT$37,CT$38,CT$39,CT$40,CT$41,CT$42,CT$43,CT$44,CT$45,CT$46,CT$47,CT$48,CT$49,CT$50,"#")='Часть 1'!AK37),1,0)*IF(CT$33=2,CV83,1))</f>
        <v>#</v>
      </c>
      <c r="CV83" s="65" t="str">
        <f>IF(OR($B83=17,CV$2="нет"),"#",IF(CHOOSE($B83,CV$35,CV$36,CV$37,CV$38,CV$39,CV$40,CV$41,CV$42,CV$43,CV$44,CV$45,CV$46,CV$47,CV$48,CV$49,CV$50,"#")='Часть 1'!AM37,1,0))</f>
        <v>#</v>
      </c>
      <c r="CW83" s="65" t="str">
        <f>IF(OR($B83=17,CW$2="нет"),"#",IF(AND('Часть 1'!AN37&lt;&gt;"#",CHOOSE($B83,CW$35,CW$36,CW$37,CW$38,CW$39,CW$40,CW$41,CW$42,CW$43,CW$44,CW$45,CW$46,CW$47,CW$48,CW$49,CW$50,"#")='Часть 1'!AN37),1,0)*IF(CW$33=2,CY83,1))</f>
        <v>#</v>
      </c>
      <c r="CY83" s="65" t="str">
        <f>IF(OR($B83=17,CY$2="нет"),"#",IF(CHOOSE($B83,CY$35,CY$36,CY$37,CY$38,CY$39,CY$40,CY$41,CY$42,CY$43,CY$44,CY$45,CY$46,CY$47,CY$48,CY$49,CY$50,"#")='Часть 1'!AP37,1,0))</f>
        <v>#</v>
      </c>
      <c r="CZ83" s="65" t="str">
        <f>IF(OR($B83=17,CZ$2="нет"),"#",IF(AND('Часть 1'!AQ37&lt;&gt;"#",CHOOSE($B83,CZ$35,CZ$36,CZ$37,CZ$38,CZ$39,CZ$40,CZ$41,CZ$42,CZ$43,CZ$44,CZ$45,CZ$46,CZ$47,CZ$48,CZ$49,CZ$50,"#")='Часть 1'!AQ37),1,0)*IF(CZ$33=2,DB83,1))</f>
        <v>#</v>
      </c>
      <c r="DB83" s="65" t="str">
        <f>IF(OR($B83=17,DB$2="нет"),"#",IF(CHOOSE($B83,DB$35,DB$36,DB$37,DB$38,DB$39,DB$40,DB$41,DB$42,DB$43,DB$44,DB$45,DB$46,DB$47,DB$48,DB$49,DB$50,"#")='Часть 1'!AS37,1,0))</f>
        <v>#</v>
      </c>
      <c r="DC83" s="65" t="str">
        <f>IF(OR($B83=17,DC$2="нет"),"#",IF(AND('Часть 1'!AT37&lt;&gt;"#",CHOOSE($B83,DC$35,DC$36,DC$37,DC$38,DC$39,DC$40,DC$41,DC$42,DC$43,DC$44,DC$45,DC$46,DC$47,DC$48,DC$49,DC$50,"#")='Часть 1'!AT37),1,0)*IF(DC$33=2,DE83,1))</f>
        <v>#</v>
      </c>
      <c r="DE83" s="65" t="str">
        <f>IF(OR($B83=17,DE$2="нет"),"#",IF(CHOOSE($B83,DE$35,DE$36,DE$37,DE$38,DE$39,DE$40,DE$41,DE$42,DE$43,DE$44,DE$45,DE$46,DE$47,DE$48,DE$49,DE$50,"#")='Часть 1'!AV37,1,0))</f>
        <v>#</v>
      </c>
      <c r="DF83" s="65" t="str">
        <f>IF(OR($B83=17,DF$2="нет"),"#",IF(AND('Часть 1'!AW37&lt;&gt;"#",CHOOSE($B83,DF$35,DF$36,DF$37,DF$38,DF$39,DF$40,DF$41,DF$42,DF$43,DF$44,DF$45,DF$46,DF$47,DF$48,DF$49,DF$50,"#")='Часть 1'!AW37),1,0)*IF(DF$33=2,DH83,1))</f>
        <v>#</v>
      </c>
      <c r="DH83" s="65" t="str">
        <f>IF(OR($B83=17,DH$2="нет"),"#",IF(CHOOSE($B83,DH$35,DH$36,DH$37,DH$38,DH$39,DH$40,DH$41,DH$42,DH$43,DH$44,DH$45,DH$46,DH$47,DH$48,DH$49,DH$50,"#")='Часть 1'!AY37,1,0))</f>
        <v>#</v>
      </c>
      <c r="DI83" s="65" t="str">
        <f>IF(OR($B83=17,DI$2="нет"),"#",IF(AND('Часть 1'!AZ37&lt;&gt;"#",CHOOSE($B83,DI$35,DI$36,DI$37,DI$38,DI$39,DI$40,DI$41,DI$42,DI$43,DI$44,DI$45,DI$46,DI$47,DI$48,DI$49,DI$50,"#")='Часть 1'!AZ37),1,0)*IF(DI$33=2,DK83,1))</f>
        <v>#</v>
      </c>
      <c r="DK83" s="65" t="str">
        <f>IF(OR($B83=17,DK$2="нет"),"#",IF(CHOOSE($B83,DK$35,DK$36,DK$37,DK$38,DK$39,DK$40,DK$41,DK$42,DK$43,DK$44,DK$45,DK$46,DK$47,DK$48,DK$49,DK$50,"#")='Часть 1'!BB37,1,0))</f>
        <v>#</v>
      </c>
      <c r="DL83" s="65" t="str">
        <f>IF(OR($B83=17,DL$2="нет"),"#",IF(AND('Часть 1'!BC37&lt;&gt;"#",CHOOSE($B83,DL$35,DL$36,DL$37,DL$38,DL$39,DL$40,DL$41,DL$42,DL$43,DL$44,DL$45,DL$46,DL$47,DL$48,DL$49,DL$50,"#")='Часть 1'!BC37),1,0)*IF(DL$33=2,DN83,1))</f>
        <v>#</v>
      </c>
      <c r="DN83" s="65" t="str">
        <f>IF(OR($B83=17,DN$2="нет"),"#",IF(CHOOSE($B83,DN$35,DN$36,DN$37,DN$38,DN$39,DN$40,DN$41,DN$42,DN$43,DN$44,DN$45,DN$46,DN$47,DN$48,DN$49,DN$50,"#")='Часть 1'!BE37,1,0))</f>
        <v>#</v>
      </c>
      <c r="DO83" s="65" t="str">
        <f>IF(OR($B83=17,DO$2="нет"),"#",IF(AND('Часть 1'!BF37&lt;&gt;"#",CHOOSE($B83,DO$35,DO$36,DO$37,DO$38,DO$39,DO$40,DO$41,DO$42,DO$43,DO$44,DO$45,DO$46,DO$47,DO$48,DO$49,DO$50,"#")='Часть 1'!BF37),1,0)*IF(DO$33=2,DQ83,1))</f>
        <v>#</v>
      </c>
      <c r="DQ83" s="65" t="str">
        <f>IF(OR($B83=17,DQ$2="нет"),"#",IF(CHOOSE($B83,DQ$35,DQ$36,DQ$37,DQ$38,DQ$39,DQ$40,DQ$41,DQ$42,DQ$43,DQ$44,DQ$45,DQ$46,DQ$47,DQ$48,DQ$49,DQ$50,"#")='Часть 1'!BH37,1,0))</f>
        <v>#</v>
      </c>
      <c r="DR83" s="65" t="str">
        <f>IF(OR($B83=17,DR$2="нет"),"#",IF(AND('Часть 1'!BI37&lt;&gt;"#",CHOOSE($B83,DR$35,DR$36,DR$37,DR$38,DR$39,DR$40,DR$41,DR$42,DR$43,DR$44,DR$45,DR$46,DR$47,DR$48,DR$49,DR$50,"#")='Часть 1'!BI37),1,0)*IF(DR$33=2,DT83,1))</f>
        <v>#</v>
      </c>
      <c r="DT83" s="65" t="str">
        <f>IF(OR($B83=17,DT$2="нет"),"#",IF(CHOOSE($B83,DT$35,DT$36,DT$37,DT$38,DT$39,DT$40,DT$41,DT$42,DT$43,DT$44,DT$45,DT$46,DT$47,DT$48,DT$49,DT$50,"#")='Часть 1'!BK37,1,0))</f>
        <v>#</v>
      </c>
    </row>
    <row r="84" spans="1:124" x14ac:dyDescent="0.2">
      <c r="A84" s="63">
        <v>32</v>
      </c>
      <c r="B84" s="63">
        <f>IF(AND(Список!H37&gt;0,Список!K37=1),CHOOSE(Список!M37,1,2,3,4,5,6,7,8,9,10,11,12,13,14,15,16),17)</f>
        <v>17</v>
      </c>
      <c r="C84" s="65" t="str">
        <f>IF(OR($B84=17,C$2="нет"),"#",IF(BM84=1,1,IF(CHOOSE($B84,C$35,C$36,C$37,C$38,C$39,C$40,C$41,C$42,C$43,C$44,C$45,C$46,C$47,C$48,C$49,C$50,"#")='Часть 1'!D38,1,0)*IF(C$33=2,E84,1)))</f>
        <v>#</v>
      </c>
      <c r="E84" s="65" t="str">
        <f>IF(OR($B84=17,E$2="нет"),"#",IF(CHOOSE($B84,E$35,E$36,E$37,E$38,E$39,E$40,E$41,E$42,E$43,E$44,E$45,E$46,E$47,E$48,E$49,E$50,"#")='Часть 1'!F38,1,0))</f>
        <v>#</v>
      </c>
      <c r="F84" s="65" t="str">
        <f>IF(OR($B84=17,F$2="нет"),"#",IF(BP84=1,1,IF(CHOOSE($B84,F$35,F$36,F$37,F$38,F$39,F$40,F$41,F$42,F$43,F$44,F$45,F$46,F$47,F$48,F$49,F$50,"#")='Часть 1'!G38,1,0)*IF(F$33=2,H84,1)))</f>
        <v>#</v>
      </c>
      <c r="H84" s="65" t="str">
        <f>IF(OR($B84=17,H$2="нет"),"#",IF(CHOOSE($B84,H$35,H$36,H$37,H$38,H$39,H$40,H$41,H$42,H$43,H$44,H$45,H$46,H$47,H$48,H$49,H$50,"#")='Часть 1'!I38,1,0))</f>
        <v>#</v>
      </c>
      <c r="I84" s="65" t="str">
        <f>IF(OR($B84=17,I$2="нет"),"#",IF(BS84=1,1,IF(CHOOSE($B84,I$35,I$36,I$37,I$38,I$39,I$40,I$41,I$42,I$43,I$44,I$45,I$46,I$47,I$48,I$49,I$50,"#")='Часть 1'!J38,1,0)*IF(I$33=2,K84,1)))</f>
        <v>#</v>
      </c>
      <c r="K84" s="65" t="str">
        <f>IF(OR($B84=17,K$2="нет"),"#",IF(CHOOSE($B84,K$35,K$36,K$37,K$38,K$39,K$40,K$41,K$42,K$43,K$44,K$45,K$46,K$47,K$48,K$49,K$50,"#")='Часть 1'!L38,1,0))</f>
        <v>#</v>
      </c>
      <c r="L84" s="65" t="str">
        <f>IF(OR($B84=17,L$2="нет"),"#",IF(BV84=1,1,IF(CHOOSE($B84,L$35,L$36,L$37,L$38,L$39,L$40,L$41,L$42,L$43,L$44,L$45,L$46,L$47,L$48,L$49,L$50,"#")='Часть 1'!M38,1,0)*IF(L$33=2,N84,1)))</f>
        <v>#</v>
      </c>
      <c r="N84" s="65" t="str">
        <f>IF(OR($B84=17,N$2="нет"),"#",IF(CHOOSE($B84,N$35,N$36,N$37,N$38,N$39,N$40,N$41,N$42,N$43,N$44,N$45,N$46,N$47,N$48,N$49,N$50,"#")='Часть 1'!O38,1,0))</f>
        <v>#</v>
      </c>
      <c r="O84" s="65" t="str">
        <f>IF(OR($B84=17,O$2="нет"),"#",IF(BY84=1,1,IF(CHOOSE($B84,O$35,O$36,O$37,O$38,O$39,O$40,O$41,O$42,O$43,O$44,O$45,O$46,O$47,O$48,O$49,O$50,"#")='Часть 1'!P38,1,0)*IF(O$33=2,Q84,1)))</f>
        <v>#</v>
      </c>
      <c r="Q84" s="65" t="str">
        <f>IF(OR($B84=17,Q$2="нет"),"#",IF(CHOOSE($B84,Q$35,Q$36,Q$37,Q$38,Q$39,Q$40,Q$41,Q$42,Q$43,Q$44,Q$45,Q$46,Q$47,Q$48,Q$49,Q$50,"#")='Часть 1'!R38,1,0))</f>
        <v>#</v>
      </c>
      <c r="R84" s="65" t="str">
        <f>IF(OR($B84=17,R$2="нет"),"#",IF(CB84=1,1,IF(CHOOSE($B84,R$35,R$36,R$37,R$38,R$39,R$40,R$41,R$42,R$43,R$44,R$45,R$46,R$47,R$48,R$49,R$50,"#")='Часть 1'!S38,1,0)*IF(R$33=2,T84,1)))</f>
        <v>#</v>
      </c>
      <c r="T84" s="65" t="str">
        <f>IF(OR($B84=17,T$2="нет"),"#",IF(CHOOSE($B84,T$35,T$36,T$37,T$38,T$39,T$40,T$41,T$42,T$43,T$44,T$45,T$46,T$47,T$48,T$49,T$50,"#")='Часть 1'!U38,1,0))</f>
        <v>#</v>
      </c>
      <c r="U84" s="65" t="str">
        <f>IF(OR($B84=17,U$2="нет"),"#",IF(CE84=1,1,IF(CHOOSE($B84,U$35,U$36,U$37,U$38,U$39,U$40,U$41,U$42,U$43,U$44,U$45,U$46,U$47,U$48,U$49,U$50,"#")='Часть 1'!V38,1,0)*IF(U$33=2,W84,1)))</f>
        <v>#</v>
      </c>
      <c r="W84" s="65" t="str">
        <f>IF(OR($B84=17,W$2="нет"),"#",IF(CHOOSE($B84,W$35,W$36,W$37,W$38,W$39,W$40,W$41,W$42,W$43,W$44,W$45,W$46,W$47,W$48,W$49,W$50,"#")='Часть 1'!X38,1,0))</f>
        <v>#</v>
      </c>
      <c r="X84" s="65" t="str">
        <f>IF(OR($B84=17,X$2="нет"),"#",IF(CH84=1,1,IF(CHOOSE($B84,X$35,X$36,X$37,X$38,X$39,X$40,X$41,X$42,X$43,X$44,X$45,X$46,X$47,X$48,X$49,X$50,"#")='Часть 1'!Y38,1,0)*IF(X$33=2,Z84,1)))</f>
        <v>#</v>
      </c>
      <c r="Z84" s="65" t="str">
        <f>IF(OR($B84=17,Z$2="нет"),"#",IF(CHOOSE($B84,Z$35,Z$36,Z$37,Z$38,Z$39,Z$40,Z$41,Z$42,Z$43,Z$44,Z$45,Z$46,Z$47,Z$48,Z$49,Z$50,"#")='Часть 1'!AA38,1,0))</f>
        <v>#</v>
      </c>
      <c r="AA84" s="65" t="str">
        <f>IF(OR($B84=17,AA$2="нет"),"#",IF(CK84=1,1,IF(CHOOSE($B84,AA$35,AA$36,AA$37,AA$38,AA$39,AA$40,AA$41,AA$42,AA$43,AA$44,AA$45,AA$46,AA$47,AA$48,AA$49,AA$50,"#")='Часть 1'!AB38,1,0)*IF(AA$33=2,AC84,1)))</f>
        <v>#</v>
      </c>
      <c r="AC84" s="65" t="str">
        <f>IF(OR($B84=17,AC$2="нет"),"#",IF(CHOOSE($B84,AC$35,AC$36,AC$37,AC$38,AC$39,AC$40,AC$41,AC$42,AC$43,AC$44,AC$45,AC$46,AC$47,AC$48,AC$49,AC$50,"#")='Часть 1'!AD38,1,0))</f>
        <v>#</v>
      </c>
      <c r="AD84" s="65" t="str">
        <f>IF(OR($B84=17,AD$2="нет"),"#",IF(CN84=1,1,IF(CHOOSE($B84,AD$35,AD$36,AD$37,AD$38,AD$39,AD$40,AD$41,AD$42,AD$43,AD$44,AD$45,AD$46,AD$47,AD$48,AD$49,AD$50,"#")='Часть 1'!AE38,1,0)*IF(AD$33=2,AF84,1)))</f>
        <v>#</v>
      </c>
      <c r="AF84" s="65" t="str">
        <f>IF(OR($B84=17,AF$2="нет"),"#",IF(CHOOSE($B84,AF$35,AF$36,AF$37,AF$38,AF$39,AF$40,AF$41,AF$42,AF$43,AF$44,AF$45,AF$46,AF$47,AF$48,AF$49,AF$50,"#")='Часть 1'!AG38,1,0))</f>
        <v>#</v>
      </c>
      <c r="AG84" s="65" t="str">
        <f>IF(OR($B84=17,AG$2="нет"),"#",IF(CQ84=1,1,IF(CHOOSE($B84,AG$35,AG$36,AG$37,AG$38,AG$39,AG$40,AG$41,AG$42,AG$43,AG$44,AG$45,AG$46,AG$47,AG$48,AG$49,AG$50,"#")='Часть 1'!AH38,1,0)*IF(AG$33=2,AI84,1)))</f>
        <v>#</v>
      </c>
      <c r="AI84" s="65" t="str">
        <f>IF(OR($B84=17,AI$2="нет"),"#",IF(CHOOSE($B84,AI$35,AI$36,AI$37,AI$38,AI$39,AI$40,AI$41,AI$42,AI$43,AI$44,AI$45,AI$46,AI$47,AI$48,AI$49,AI$50,"#")='Часть 1'!AJ38,1,0))</f>
        <v>#</v>
      </c>
      <c r="AJ84" s="65" t="str">
        <f>IF(OR($B84=17,AJ$2="нет"),"#",IF(CT84=1,1,IF(CHOOSE($B84,AJ$35,AJ$36,AJ$37,AJ$38,AJ$39,AJ$40,AJ$41,AJ$42,AJ$43,AJ$44,AJ$45,AJ$46,AJ$47,AJ$48,AJ$49,AJ$50,"#")='Часть 1'!AK38,1,0)*IF(AJ$33=2,AL84,1)))</f>
        <v>#</v>
      </c>
      <c r="AL84" s="65" t="str">
        <f>IF(OR($B84=17,AL$2="нет"),"#",IF(CHOOSE($B84,AL$35,AL$36,AL$37,AL$38,AL$39,AL$40,AL$41,AL$42,AL$43,AL$44,AL$45,AL$46,AL$47,AL$48,AL$49,AL$50,"#")='Часть 1'!AM38,1,0))</f>
        <v>#</v>
      </c>
      <c r="AM84" s="65" t="str">
        <f>IF(OR($B84=17,AM$2="нет"),"#",IF(CW84=1,1,IF(CHOOSE($B84,AM$35,AM$36,AM$37,AM$38,AM$39,AM$40,AM$41,AM$42,AM$43,AM$44,AM$45,AM$46,AM$47,AM$48,AM$49,AM$50,"#")='Часть 1'!AN38,1,0)*IF(AM$33=2,AO84,1)))</f>
        <v>#</v>
      </c>
      <c r="AO84" s="65" t="str">
        <f>IF(OR($B84=17,AO$2="нет"),"#",IF(CHOOSE($B84,AO$35,AO$36,AO$37,AO$38,AO$39,AO$40,AO$41,AO$42,AO$43,AO$44,AO$45,AO$46,AO$47,AO$48,AO$49,AO$50,"#")='Часть 1'!AP38,1,0))</f>
        <v>#</v>
      </c>
      <c r="AP84" s="65" t="str">
        <f>IF(OR($B84=17,AP$2="нет"),"#",IF(CZ84=1,1,IF(CHOOSE($B84,AP$35,AP$36,AP$37,AP$38,AP$39,AP$40,AP$41,AP$42,AP$43,AP$44,AP$45,AP$46,AP$47,AP$48,AP$49,AP$50,"#")='Часть 1'!AQ38,1,0)*IF(AP$33=2,AR84,1)))</f>
        <v>#</v>
      </c>
      <c r="AR84" s="65" t="str">
        <f>IF(OR($B84=17,AR$2="нет"),"#",IF(CHOOSE($B84,AR$35,AR$36,AR$37,AR$38,AR$39,AR$40,AR$41,AR$42,AR$43,AR$44,AR$45,AR$46,AR$47,AR$48,AR$49,AR$50,"#")='Часть 1'!AS38,1,0))</f>
        <v>#</v>
      </c>
      <c r="AS84" s="65" t="str">
        <f>IF(OR($B84=17,AS$2="нет"),"#",IF(DC84=1,1,IF(CHOOSE($B84,AS$35,AS$36,AS$37,AS$38,AS$39,AS$40,AS$41,AS$42,AS$43,AS$44,AS$45,AS$46,AS$47,AS$48,AS$49,AS$50,"#")='Часть 1'!AT38,1,0)*IF(AS$33=2,AU84,1)))</f>
        <v>#</v>
      </c>
      <c r="AU84" s="65" t="str">
        <f>IF(OR($B84=17,AU$2="нет"),"#",IF(CHOOSE($B84,AU$35,AU$36,AU$37,AU$38,AU$39,AU$40,AU$41,AU$42,AU$43,AU$44,AU$45,AU$46,AU$47,AU$48,AU$49,AU$50,"#")='Часть 1'!AV38,1,0))</f>
        <v>#</v>
      </c>
      <c r="AV84" s="65" t="str">
        <f>IF(OR($B84=17,AV$2="нет"),"#",IF(DF84=1,1,IF(CHOOSE($B84,AV$35,AV$36,AV$37,AV$38,AV$39,AV$40,AV$41,AV$42,AV$43,AV$44,AV$45,AV$46,AV$47,AV$48,AV$49,AV$50,"#")='Часть 1'!AW38,1,0)*IF(AV$33=2,AX84,1)))</f>
        <v>#</v>
      </c>
      <c r="AX84" s="65" t="str">
        <f>IF(OR($B84=17,AX$2="нет"),"#",IF(CHOOSE($B84,AX$35,AX$36,AX$37,AX$38,AX$39,AX$40,AX$41,AX$42,AX$43,AX$44,AX$45,AX$46,AX$47,AX$48,AX$49,AX$50,"#")='Часть 1'!AY38,1,0))</f>
        <v>#</v>
      </c>
      <c r="AY84" s="65" t="str">
        <f>IF(OR($B84=17,AY$2="нет"),"#",IF(DI84=1,1,IF(CHOOSE($B84,AY$35,AY$36,AY$37,AY$38,AY$39,AY$40,AY$41,AY$42,AY$43,AY$44,AY$45,AY$46,AY$47,AY$48,AY$49,AY$50,"#")='Часть 1'!AZ38,1,0)*IF(AY$33=2,BA84,1)))</f>
        <v>#</v>
      </c>
      <c r="BA84" s="65" t="str">
        <f>IF(OR($B84=17,BA$2="нет"),"#",IF(CHOOSE($B84,BA$35,BA$36,BA$37,BA$38,BA$39,BA$40,BA$41,BA$42,BA$43,BA$44,BA$45,BA$46,BA$47,BA$48,BA$49,BA$50,"#")='Часть 1'!BB38,1,0))</f>
        <v>#</v>
      </c>
      <c r="BB84" s="65" t="str">
        <f>IF(OR($B84=17,BB$2="нет"),"#",IF(DL84=1,1,IF(CHOOSE($B84,BB$35,BB$36,BB$37,BB$38,BB$39,BB$40,BB$41,BB$42,BB$43,BB$44,BB$45,BB$46,BB$47,BB$48,BB$49,BB$50,"#")='Часть 1'!BC38,1,0)*IF(BB$33=2,BD84,1)))</f>
        <v>#</v>
      </c>
      <c r="BD84" s="65" t="str">
        <f>IF(OR($B84=17,BD$2="нет"),"#",IF(CHOOSE($B84,BD$35,BD$36,BD$37,BD$38,BD$39,BD$40,BD$41,BD$42,BD$43,BD$44,BD$45,BD$46,BD$47,BD$48,BD$49,BD$50,"#")='Часть 1'!BE38,1,0))</f>
        <v>#</v>
      </c>
      <c r="BE84" s="65" t="str">
        <f>IF(OR($B84=17,BE$2="нет"),"#",IF(DO84=1,1,IF(CHOOSE($B84,BE$35,BE$36,BE$37,BE$38,BE$39,BE$40,BE$41,BE$42,BE$43,BE$44,BE$45,BE$46,BE$47,BE$48,BE$49,BE$50,"#")='Часть 1'!BF38,1,0)*IF(BE$33=2,BG84,1)))</f>
        <v>#</v>
      </c>
      <c r="BG84" s="65" t="str">
        <f>IF(OR($B84=17,BG$2="нет"),"#",IF(CHOOSE($B84,BG$35,BG$36,BG$37,BG$38,BG$39,BG$40,BG$41,BG$42,BG$43,BG$44,BG$45,BG$46,BG$47,BG$48,BG$49,BG$50,"#")='Часть 1'!BH38,1,0))</f>
        <v>#</v>
      </c>
      <c r="BH84" s="65" t="str">
        <f>IF(OR($B84=17,BH$2="нет"),"#",IF(DR84=1,1,IF(CHOOSE($B84,BH$35,BH$36,BH$37,BH$38,BH$39,BH$40,BH$41,BH$42,BH$43,BH$44,BH$45,BH$46,BH$47,BH$48,BH$49,BH$50,"#")='Часть 1'!BI38,1,0)*IF(BH$33=2,BJ84,1)))</f>
        <v>#</v>
      </c>
      <c r="BJ84" s="65" t="str">
        <f>IF(OR($B84=17,BJ$2="нет"),"#",IF(CHOOSE($B84,BJ$35,BJ$36,BJ$37,BJ$38,BJ$39,BJ$40,BJ$41,BJ$42,BJ$43,BJ$44,BJ$45,BJ$46,BJ$47,BJ$48,BJ$49,BJ$50,"#")='Часть 1'!BK38,1,0))</f>
        <v>#</v>
      </c>
      <c r="BM84" s="65" t="str">
        <f>IF(OR($B84=17,BM$2="нет"),"#",IF(AND('Часть 1'!D38&lt;&gt;"#",CHOOSE($B84,BM$35,BM$36,BM$37,BM$38,BM$39,BM$40,BM$41,BM$42,BM$43,BM$44,BM$45,BM$46,BM$47,BM$48,BM$49,BM$50,"#")='Часть 1'!D38),1,0)*IF(BM$33=2,BO84,1))</f>
        <v>#</v>
      </c>
      <c r="BO84" s="65" t="str">
        <f>IF(OR($B84=17,BO$2="нет"),"#",IF(CHOOSE($B84,BO$35,BO$36,BO$37,BO$38,BO$39,BO$40,BO$41,BO$42,BO$43,BO$44,BO$45,BO$46,BO$47,BO$48,BO$49,BO$50,"#")='Часть 1'!F38,1,0))</f>
        <v>#</v>
      </c>
      <c r="BP84" s="65" t="str">
        <f>IF(OR($B84=17,BP$2="нет"),"#",IF(AND('Часть 1'!G38&lt;&gt;"#",CHOOSE($B84,BP$35,BP$36,BP$37,BP$38,BP$39,BP$40,BP$41,BP$42,BP$43,BP$44,BP$45,BP$46,BP$47,BP$48,BP$49,BP$50,"#")='Часть 1'!G38),1,0)*IF(BP$33=2,BR84,1))</f>
        <v>#</v>
      </c>
      <c r="BR84" s="65" t="str">
        <f>IF(OR($B84=17,BR$2="нет"),"#",IF(CHOOSE($B84,BR$35,BR$36,BR$37,BR$38,BR$39,BR$40,BR$41,BR$42,BR$43,BR$44,BR$45,BR$46,BR$47,BR$48,BR$49,BR$50,"#")='Часть 1'!I38,1,0))</f>
        <v>#</v>
      </c>
      <c r="BS84" s="65" t="str">
        <f>IF(OR($B84=17,BS$2="нет"),"#",IF(AND('Часть 1'!J38&lt;&gt;"#",CHOOSE($B84,BS$35,BS$36,BS$37,BS$38,BS$39,BS$40,BS$41,BS$42,BS$43,BS$44,BS$45,BS$46,BS$47,BS$48,BS$49,BS$50,"#")='Часть 1'!J38),1,0)*IF(BS$33=2,BU84,1))</f>
        <v>#</v>
      </c>
      <c r="BU84" s="65" t="str">
        <f>IF(OR($B84=17,BU$2="нет"),"#",IF(CHOOSE($B84,BU$35,BU$36,BU$37,BU$38,BU$39,BU$40,BU$41,BU$42,BU$43,BU$44,BU$45,BU$46,BU$47,BU$48,BU$49,BU$50,"#")='Часть 1'!L38,1,0))</f>
        <v>#</v>
      </c>
      <c r="BV84" s="65" t="str">
        <f>IF(OR($B84=17,BV$2="нет"),"#",IF(AND('Часть 1'!M38&lt;&gt;"#",CHOOSE($B84,BV$35,BV$36,BV$37,BV$38,BV$39,BV$40,BV$41,BV$42,BV$43,BV$44,BV$45,BV$46,BV$47,BV$48,BV$49,BV$50,"#")='Часть 1'!M38),1,0)*IF(BV$33=2,BX84,1))</f>
        <v>#</v>
      </c>
      <c r="BX84" s="65" t="str">
        <f>IF(OR($B84=17,BX$2="нет"),"#",IF(CHOOSE($B84,BX$35,BX$36,BX$37,BX$38,BX$39,BX$40,BX$41,BX$42,BX$43,BX$44,BX$45,BX$46,BX$47,BX$48,BX$49,BX$50,"#")='Часть 1'!O38,1,0))</f>
        <v>#</v>
      </c>
      <c r="BY84" s="65" t="str">
        <f>IF(OR($B84=17,BY$2="нет"),"#",IF(AND('Часть 1'!P38&lt;&gt;"#",CHOOSE($B84,BY$35,BY$36,BY$37,BY$38,BY$39,BY$40,BY$41,BY$42,BY$43,BY$44,BY$45,BY$46,BY$47,BY$48,BY$49,BY$50,"#")='Часть 1'!P38),1,0)*IF(BY$33=2,CA84,1))</f>
        <v>#</v>
      </c>
      <c r="CA84" s="65" t="str">
        <f>IF(OR($B84=17,CA$2="нет"),"#",IF(CHOOSE($B84,CA$35,CA$36,CA$37,CA$38,CA$39,CA$40,CA$41,CA$42,CA$43,CA$44,CA$45,CA$46,CA$47,CA$48,CA$49,CA$50,"#")='Часть 1'!R38,1,0))</f>
        <v>#</v>
      </c>
      <c r="CB84" s="65" t="str">
        <f>IF(OR($B84=17,CB$2="нет"),"#",IF(AND('Часть 1'!S38&lt;&gt;"#",CHOOSE($B84,CB$35,CB$36,CB$37,CB$38,CB$39,CB$40,CB$41,CB$42,CB$43,CB$44,CB$45,CB$46,CB$47,CB$48,CB$49,CB$50,"#")='Часть 1'!S38),1,0)*IF(CB$33=2,CD84,1))</f>
        <v>#</v>
      </c>
      <c r="CD84" s="65" t="str">
        <f>IF(OR($B84=17,CD$2="нет"),"#",IF(CHOOSE($B84,CD$35,CD$36,CD$37,CD$38,CD$39,CD$40,CD$41,CD$42,CD$43,CD$44,CD$45,CD$46,CD$47,CD$48,CD$49,CD$50,"#")='Часть 1'!U38,1,0))</f>
        <v>#</v>
      </c>
      <c r="CE84" s="65" t="str">
        <f>IF(OR($B84=17,CE$2="нет"),"#",IF(AND('Часть 1'!V38&lt;&gt;"#",CHOOSE($B84,CE$35,CE$36,CE$37,CE$38,CE$39,CE$40,CE$41,CE$42,CE$43,CE$44,CE$45,CE$46,CE$47,CE$48,CE$49,CE$50,"#")='Часть 1'!V38),1,0)*IF(CE$33=2,CG84,1))</f>
        <v>#</v>
      </c>
      <c r="CG84" s="65" t="str">
        <f>IF(OR($B84=17,CG$2="нет"),"#",IF(CHOOSE($B84,CG$35,CG$36,CG$37,CG$38,CG$39,CG$40,CG$41,CG$42,CG$43,CG$44,CG$45,CG$46,CG$47,CG$48,CG$49,CG$50,"#")='Часть 1'!X38,1,0))</f>
        <v>#</v>
      </c>
      <c r="CH84" s="65" t="str">
        <f>IF(OR($B84=17,CH$2="нет"),"#",IF(AND('Часть 1'!Y38&lt;&gt;"#",CHOOSE($B84,CH$35,CH$36,CH$37,CH$38,CH$39,CH$40,CH$41,CH$42,CH$43,CH$44,CH$45,CH$46,CH$47,CH$48,CH$49,CH$50,"#")='Часть 1'!Y38),1,0)*IF(CH$33=2,CJ84,1))</f>
        <v>#</v>
      </c>
      <c r="CJ84" s="65" t="str">
        <f>IF(OR($B84=17,CJ$2="нет"),"#",IF(CHOOSE($B84,CJ$35,CJ$36,CJ$37,CJ$38,CJ$39,CJ$40,CJ$41,CJ$42,CJ$43,CJ$44,CJ$45,CJ$46,CJ$47,CJ$48,CJ$49,CJ$50,"#")='Часть 1'!AA38,1,0))</f>
        <v>#</v>
      </c>
      <c r="CK84" s="65" t="str">
        <f>IF(OR($B84=17,CK$2="нет"),"#",IF(AND('Часть 1'!AB38&lt;&gt;"#",CHOOSE($B84,CK$35,CK$36,CK$37,CK$38,CK$39,CK$40,CK$41,CK$42,CK$43,CK$44,CK$45,CK$46,CK$47,CK$48,CK$49,CK$50,"#")='Часть 1'!AB38),1,0)*IF(CK$33=2,CM84,1))</f>
        <v>#</v>
      </c>
      <c r="CM84" s="65" t="str">
        <f>IF(OR($B84=17,CM$2="нет"),"#",IF(CHOOSE($B84,CM$35,CM$36,CM$37,CM$38,CM$39,CM$40,CM$41,CM$42,CM$43,CM$44,CM$45,CM$46,CM$47,CM$48,CM$49,CM$50,"#")='Часть 1'!AD38,1,0))</f>
        <v>#</v>
      </c>
      <c r="CN84" s="65" t="str">
        <f>IF(OR($B84=17,CN$2="нет"),"#",IF(AND('Часть 1'!AE38&lt;&gt;"#",CHOOSE($B84,CN$35,CN$36,CN$37,CN$38,CN$39,CN$40,CN$41,CN$42,CN$43,CN$44,CN$45,CN$46,CN$47,CN$48,CN$49,CN$50,"#")='Часть 1'!AE38),1,0)*IF(CN$33=2,CP84,1))</f>
        <v>#</v>
      </c>
      <c r="CP84" s="65" t="str">
        <f>IF(OR($B84=17,CP$2="нет"),"#",IF(CHOOSE($B84,CP$35,CP$36,CP$37,CP$38,CP$39,CP$40,CP$41,CP$42,CP$43,CP$44,CP$45,CP$46,CP$47,CP$48,CP$49,CP$50,"#")='Часть 1'!AG38,1,0))</f>
        <v>#</v>
      </c>
      <c r="CQ84" s="65" t="str">
        <f>IF(OR($B84=17,CQ$2="нет"),"#",IF(AND('Часть 1'!AH38&lt;&gt;"#",CHOOSE($B84,CQ$35,CQ$36,CQ$37,CQ$38,CQ$39,CQ$40,CQ$41,CQ$42,CQ$43,CQ$44,CQ$45,CQ$46,CQ$47,CQ$48,CQ$49,CQ$50,"#")='Часть 1'!AH38),1,0)*IF(CQ$33=2,CS84,1))</f>
        <v>#</v>
      </c>
      <c r="CS84" s="65" t="str">
        <f>IF(OR($B84=17,CS$2="нет"),"#",IF(CHOOSE($B84,CS$35,CS$36,CS$37,CS$38,CS$39,CS$40,CS$41,CS$42,CS$43,CS$44,CS$45,CS$46,CS$47,CS$48,CS$49,CS$50,"#")='Часть 1'!AJ38,1,0))</f>
        <v>#</v>
      </c>
      <c r="CT84" s="65" t="str">
        <f>IF(OR($B84=17,CT$2="нет"),"#",IF(AND('Часть 1'!AK38&lt;&gt;"#",CHOOSE($B84,CT$35,CT$36,CT$37,CT$38,CT$39,CT$40,CT$41,CT$42,CT$43,CT$44,CT$45,CT$46,CT$47,CT$48,CT$49,CT$50,"#")='Часть 1'!AK38),1,0)*IF(CT$33=2,CV84,1))</f>
        <v>#</v>
      </c>
      <c r="CV84" s="65" t="str">
        <f>IF(OR($B84=17,CV$2="нет"),"#",IF(CHOOSE($B84,CV$35,CV$36,CV$37,CV$38,CV$39,CV$40,CV$41,CV$42,CV$43,CV$44,CV$45,CV$46,CV$47,CV$48,CV$49,CV$50,"#")='Часть 1'!AM38,1,0))</f>
        <v>#</v>
      </c>
      <c r="CW84" s="65" t="str">
        <f>IF(OR($B84=17,CW$2="нет"),"#",IF(AND('Часть 1'!AN38&lt;&gt;"#",CHOOSE($B84,CW$35,CW$36,CW$37,CW$38,CW$39,CW$40,CW$41,CW$42,CW$43,CW$44,CW$45,CW$46,CW$47,CW$48,CW$49,CW$50,"#")='Часть 1'!AN38),1,0)*IF(CW$33=2,CY84,1))</f>
        <v>#</v>
      </c>
      <c r="CY84" s="65" t="str">
        <f>IF(OR($B84=17,CY$2="нет"),"#",IF(CHOOSE($B84,CY$35,CY$36,CY$37,CY$38,CY$39,CY$40,CY$41,CY$42,CY$43,CY$44,CY$45,CY$46,CY$47,CY$48,CY$49,CY$50,"#")='Часть 1'!AP38,1,0))</f>
        <v>#</v>
      </c>
      <c r="CZ84" s="65" t="str">
        <f>IF(OR($B84=17,CZ$2="нет"),"#",IF(AND('Часть 1'!AQ38&lt;&gt;"#",CHOOSE($B84,CZ$35,CZ$36,CZ$37,CZ$38,CZ$39,CZ$40,CZ$41,CZ$42,CZ$43,CZ$44,CZ$45,CZ$46,CZ$47,CZ$48,CZ$49,CZ$50,"#")='Часть 1'!AQ38),1,0)*IF(CZ$33=2,DB84,1))</f>
        <v>#</v>
      </c>
      <c r="DB84" s="65" t="str">
        <f>IF(OR($B84=17,DB$2="нет"),"#",IF(CHOOSE($B84,DB$35,DB$36,DB$37,DB$38,DB$39,DB$40,DB$41,DB$42,DB$43,DB$44,DB$45,DB$46,DB$47,DB$48,DB$49,DB$50,"#")='Часть 1'!AS38,1,0))</f>
        <v>#</v>
      </c>
      <c r="DC84" s="65" t="str">
        <f>IF(OR($B84=17,DC$2="нет"),"#",IF(AND('Часть 1'!AT38&lt;&gt;"#",CHOOSE($B84,DC$35,DC$36,DC$37,DC$38,DC$39,DC$40,DC$41,DC$42,DC$43,DC$44,DC$45,DC$46,DC$47,DC$48,DC$49,DC$50,"#")='Часть 1'!AT38),1,0)*IF(DC$33=2,DE84,1))</f>
        <v>#</v>
      </c>
      <c r="DE84" s="65" t="str">
        <f>IF(OR($B84=17,DE$2="нет"),"#",IF(CHOOSE($B84,DE$35,DE$36,DE$37,DE$38,DE$39,DE$40,DE$41,DE$42,DE$43,DE$44,DE$45,DE$46,DE$47,DE$48,DE$49,DE$50,"#")='Часть 1'!AV38,1,0))</f>
        <v>#</v>
      </c>
      <c r="DF84" s="65" t="str">
        <f>IF(OR($B84=17,DF$2="нет"),"#",IF(AND('Часть 1'!AW38&lt;&gt;"#",CHOOSE($B84,DF$35,DF$36,DF$37,DF$38,DF$39,DF$40,DF$41,DF$42,DF$43,DF$44,DF$45,DF$46,DF$47,DF$48,DF$49,DF$50,"#")='Часть 1'!AW38),1,0)*IF(DF$33=2,DH84,1))</f>
        <v>#</v>
      </c>
      <c r="DH84" s="65" t="str">
        <f>IF(OR($B84=17,DH$2="нет"),"#",IF(CHOOSE($B84,DH$35,DH$36,DH$37,DH$38,DH$39,DH$40,DH$41,DH$42,DH$43,DH$44,DH$45,DH$46,DH$47,DH$48,DH$49,DH$50,"#")='Часть 1'!AY38,1,0))</f>
        <v>#</v>
      </c>
      <c r="DI84" s="65" t="str">
        <f>IF(OR($B84=17,DI$2="нет"),"#",IF(AND('Часть 1'!AZ38&lt;&gt;"#",CHOOSE($B84,DI$35,DI$36,DI$37,DI$38,DI$39,DI$40,DI$41,DI$42,DI$43,DI$44,DI$45,DI$46,DI$47,DI$48,DI$49,DI$50,"#")='Часть 1'!AZ38),1,0)*IF(DI$33=2,DK84,1))</f>
        <v>#</v>
      </c>
      <c r="DK84" s="65" t="str">
        <f>IF(OR($B84=17,DK$2="нет"),"#",IF(CHOOSE($B84,DK$35,DK$36,DK$37,DK$38,DK$39,DK$40,DK$41,DK$42,DK$43,DK$44,DK$45,DK$46,DK$47,DK$48,DK$49,DK$50,"#")='Часть 1'!BB38,1,0))</f>
        <v>#</v>
      </c>
      <c r="DL84" s="65" t="str">
        <f>IF(OR($B84=17,DL$2="нет"),"#",IF(AND('Часть 1'!BC38&lt;&gt;"#",CHOOSE($B84,DL$35,DL$36,DL$37,DL$38,DL$39,DL$40,DL$41,DL$42,DL$43,DL$44,DL$45,DL$46,DL$47,DL$48,DL$49,DL$50,"#")='Часть 1'!BC38),1,0)*IF(DL$33=2,DN84,1))</f>
        <v>#</v>
      </c>
      <c r="DN84" s="65" t="str">
        <f>IF(OR($B84=17,DN$2="нет"),"#",IF(CHOOSE($B84,DN$35,DN$36,DN$37,DN$38,DN$39,DN$40,DN$41,DN$42,DN$43,DN$44,DN$45,DN$46,DN$47,DN$48,DN$49,DN$50,"#")='Часть 1'!BE38,1,0))</f>
        <v>#</v>
      </c>
      <c r="DO84" s="65" t="str">
        <f>IF(OR($B84=17,DO$2="нет"),"#",IF(AND('Часть 1'!BF38&lt;&gt;"#",CHOOSE($B84,DO$35,DO$36,DO$37,DO$38,DO$39,DO$40,DO$41,DO$42,DO$43,DO$44,DO$45,DO$46,DO$47,DO$48,DO$49,DO$50,"#")='Часть 1'!BF38),1,0)*IF(DO$33=2,DQ84,1))</f>
        <v>#</v>
      </c>
      <c r="DQ84" s="65" t="str">
        <f>IF(OR($B84=17,DQ$2="нет"),"#",IF(CHOOSE($B84,DQ$35,DQ$36,DQ$37,DQ$38,DQ$39,DQ$40,DQ$41,DQ$42,DQ$43,DQ$44,DQ$45,DQ$46,DQ$47,DQ$48,DQ$49,DQ$50,"#")='Часть 1'!BH38,1,0))</f>
        <v>#</v>
      </c>
      <c r="DR84" s="65" t="str">
        <f>IF(OR($B84=17,DR$2="нет"),"#",IF(AND('Часть 1'!BI38&lt;&gt;"#",CHOOSE($B84,DR$35,DR$36,DR$37,DR$38,DR$39,DR$40,DR$41,DR$42,DR$43,DR$44,DR$45,DR$46,DR$47,DR$48,DR$49,DR$50,"#")='Часть 1'!BI38),1,0)*IF(DR$33=2,DT84,1))</f>
        <v>#</v>
      </c>
      <c r="DT84" s="65" t="str">
        <f>IF(OR($B84=17,DT$2="нет"),"#",IF(CHOOSE($B84,DT$35,DT$36,DT$37,DT$38,DT$39,DT$40,DT$41,DT$42,DT$43,DT$44,DT$45,DT$46,DT$47,DT$48,DT$49,DT$50,"#")='Часть 1'!BK38,1,0))</f>
        <v>#</v>
      </c>
    </row>
    <row r="85" spans="1:124" x14ac:dyDescent="0.2">
      <c r="A85" s="63">
        <v>33</v>
      </c>
      <c r="B85" s="63">
        <f>IF(AND(Список!H38&gt;0,Список!K38=1),CHOOSE(Список!M38,1,2,3,4,5,6,7,8,9,10,11,12,13,14,15,16),17)</f>
        <v>17</v>
      </c>
      <c r="C85" s="65" t="str">
        <f>IF(OR($B85=17,C$2="нет"),"#",IF(BM85=1,1,IF(CHOOSE($B85,C$35,C$36,C$37,C$38,C$39,C$40,C$41,C$42,C$43,C$44,C$45,C$46,C$47,C$48,C$49,C$50,"#")='Часть 1'!D39,1,0)*IF(C$33=2,E85,1)))</f>
        <v>#</v>
      </c>
      <c r="E85" s="65" t="str">
        <f>IF(OR($B85=17,E$2="нет"),"#",IF(CHOOSE($B85,E$35,E$36,E$37,E$38,E$39,E$40,E$41,E$42,E$43,E$44,E$45,E$46,E$47,E$48,E$49,E$50,"#")='Часть 1'!F39,1,0))</f>
        <v>#</v>
      </c>
      <c r="F85" s="65" t="str">
        <f>IF(OR($B85=17,F$2="нет"),"#",IF(BP85=1,1,IF(CHOOSE($B85,F$35,F$36,F$37,F$38,F$39,F$40,F$41,F$42,F$43,F$44,F$45,F$46,F$47,F$48,F$49,F$50,"#")='Часть 1'!G39,1,0)*IF(F$33=2,H85,1)))</f>
        <v>#</v>
      </c>
      <c r="H85" s="65" t="str">
        <f>IF(OR($B85=17,H$2="нет"),"#",IF(CHOOSE($B85,H$35,H$36,H$37,H$38,H$39,H$40,H$41,H$42,H$43,H$44,H$45,H$46,H$47,H$48,H$49,H$50,"#")='Часть 1'!I39,1,0))</f>
        <v>#</v>
      </c>
      <c r="I85" s="65" t="str">
        <f>IF(OR($B85=17,I$2="нет"),"#",IF(BS85=1,1,IF(CHOOSE($B85,I$35,I$36,I$37,I$38,I$39,I$40,I$41,I$42,I$43,I$44,I$45,I$46,I$47,I$48,I$49,I$50,"#")='Часть 1'!J39,1,0)*IF(I$33=2,K85,1)))</f>
        <v>#</v>
      </c>
      <c r="K85" s="65" t="str">
        <f>IF(OR($B85=17,K$2="нет"),"#",IF(CHOOSE($B85,K$35,K$36,K$37,K$38,K$39,K$40,K$41,K$42,K$43,K$44,K$45,K$46,K$47,K$48,K$49,K$50,"#")='Часть 1'!L39,1,0))</f>
        <v>#</v>
      </c>
      <c r="L85" s="65" t="str">
        <f>IF(OR($B85=17,L$2="нет"),"#",IF(BV85=1,1,IF(CHOOSE($B85,L$35,L$36,L$37,L$38,L$39,L$40,L$41,L$42,L$43,L$44,L$45,L$46,L$47,L$48,L$49,L$50,"#")='Часть 1'!M39,1,0)*IF(L$33=2,N85,1)))</f>
        <v>#</v>
      </c>
      <c r="N85" s="65" t="str">
        <f>IF(OR($B85=17,N$2="нет"),"#",IF(CHOOSE($B85,N$35,N$36,N$37,N$38,N$39,N$40,N$41,N$42,N$43,N$44,N$45,N$46,N$47,N$48,N$49,N$50,"#")='Часть 1'!O39,1,0))</f>
        <v>#</v>
      </c>
      <c r="O85" s="65" t="str">
        <f>IF(OR($B85=17,O$2="нет"),"#",IF(BY85=1,1,IF(CHOOSE($B85,O$35,O$36,O$37,O$38,O$39,O$40,O$41,O$42,O$43,O$44,O$45,O$46,O$47,O$48,O$49,O$50,"#")='Часть 1'!P39,1,0)*IF(O$33=2,Q85,1)))</f>
        <v>#</v>
      </c>
      <c r="Q85" s="65" t="str">
        <f>IF(OR($B85=17,Q$2="нет"),"#",IF(CHOOSE($B85,Q$35,Q$36,Q$37,Q$38,Q$39,Q$40,Q$41,Q$42,Q$43,Q$44,Q$45,Q$46,Q$47,Q$48,Q$49,Q$50,"#")='Часть 1'!R39,1,0))</f>
        <v>#</v>
      </c>
      <c r="R85" s="65" t="str">
        <f>IF(OR($B85=17,R$2="нет"),"#",IF(CB85=1,1,IF(CHOOSE($B85,R$35,R$36,R$37,R$38,R$39,R$40,R$41,R$42,R$43,R$44,R$45,R$46,R$47,R$48,R$49,R$50,"#")='Часть 1'!S39,1,0)*IF(R$33=2,T85,1)))</f>
        <v>#</v>
      </c>
      <c r="T85" s="65" t="str">
        <f>IF(OR($B85=17,T$2="нет"),"#",IF(CHOOSE($B85,T$35,T$36,T$37,T$38,T$39,T$40,T$41,T$42,T$43,T$44,T$45,T$46,T$47,T$48,T$49,T$50,"#")='Часть 1'!U39,1,0))</f>
        <v>#</v>
      </c>
      <c r="U85" s="65" t="str">
        <f>IF(OR($B85=17,U$2="нет"),"#",IF(CE85=1,1,IF(CHOOSE($B85,U$35,U$36,U$37,U$38,U$39,U$40,U$41,U$42,U$43,U$44,U$45,U$46,U$47,U$48,U$49,U$50,"#")='Часть 1'!V39,1,0)*IF(U$33=2,W85,1)))</f>
        <v>#</v>
      </c>
      <c r="W85" s="65" t="str">
        <f>IF(OR($B85=17,W$2="нет"),"#",IF(CHOOSE($B85,W$35,W$36,W$37,W$38,W$39,W$40,W$41,W$42,W$43,W$44,W$45,W$46,W$47,W$48,W$49,W$50,"#")='Часть 1'!X39,1,0))</f>
        <v>#</v>
      </c>
      <c r="X85" s="65" t="str">
        <f>IF(OR($B85=17,X$2="нет"),"#",IF(CH85=1,1,IF(CHOOSE($B85,X$35,X$36,X$37,X$38,X$39,X$40,X$41,X$42,X$43,X$44,X$45,X$46,X$47,X$48,X$49,X$50,"#")='Часть 1'!Y39,1,0)*IF(X$33=2,Z85,1)))</f>
        <v>#</v>
      </c>
      <c r="Z85" s="65" t="str">
        <f>IF(OR($B85=17,Z$2="нет"),"#",IF(CHOOSE($B85,Z$35,Z$36,Z$37,Z$38,Z$39,Z$40,Z$41,Z$42,Z$43,Z$44,Z$45,Z$46,Z$47,Z$48,Z$49,Z$50,"#")='Часть 1'!AA39,1,0))</f>
        <v>#</v>
      </c>
      <c r="AA85" s="65" t="str">
        <f>IF(OR($B85=17,AA$2="нет"),"#",IF(CK85=1,1,IF(CHOOSE($B85,AA$35,AA$36,AA$37,AA$38,AA$39,AA$40,AA$41,AA$42,AA$43,AA$44,AA$45,AA$46,AA$47,AA$48,AA$49,AA$50,"#")='Часть 1'!AB39,1,0)*IF(AA$33=2,AC85,1)))</f>
        <v>#</v>
      </c>
      <c r="AC85" s="65" t="str">
        <f>IF(OR($B85=17,AC$2="нет"),"#",IF(CHOOSE($B85,AC$35,AC$36,AC$37,AC$38,AC$39,AC$40,AC$41,AC$42,AC$43,AC$44,AC$45,AC$46,AC$47,AC$48,AC$49,AC$50,"#")='Часть 1'!AD39,1,0))</f>
        <v>#</v>
      </c>
      <c r="AD85" s="65" t="str">
        <f>IF(OR($B85=17,AD$2="нет"),"#",IF(CN85=1,1,IF(CHOOSE($B85,AD$35,AD$36,AD$37,AD$38,AD$39,AD$40,AD$41,AD$42,AD$43,AD$44,AD$45,AD$46,AD$47,AD$48,AD$49,AD$50,"#")='Часть 1'!AE39,1,0)*IF(AD$33=2,AF85,1)))</f>
        <v>#</v>
      </c>
      <c r="AF85" s="65" t="str">
        <f>IF(OR($B85=17,AF$2="нет"),"#",IF(CHOOSE($B85,AF$35,AF$36,AF$37,AF$38,AF$39,AF$40,AF$41,AF$42,AF$43,AF$44,AF$45,AF$46,AF$47,AF$48,AF$49,AF$50,"#")='Часть 1'!AG39,1,0))</f>
        <v>#</v>
      </c>
      <c r="AG85" s="65" t="str">
        <f>IF(OR($B85=17,AG$2="нет"),"#",IF(CQ85=1,1,IF(CHOOSE($B85,AG$35,AG$36,AG$37,AG$38,AG$39,AG$40,AG$41,AG$42,AG$43,AG$44,AG$45,AG$46,AG$47,AG$48,AG$49,AG$50,"#")='Часть 1'!AH39,1,0)*IF(AG$33=2,AI85,1)))</f>
        <v>#</v>
      </c>
      <c r="AI85" s="65" t="str">
        <f>IF(OR($B85=17,AI$2="нет"),"#",IF(CHOOSE($B85,AI$35,AI$36,AI$37,AI$38,AI$39,AI$40,AI$41,AI$42,AI$43,AI$44,AI$45,AI$46,AI$47,AI$48,AI$49,AI$50,"#")='Часть 1'!AJ39,1,0))</f>
        <v>#</v>
      </c>
      <c r="AJ85" s="65" t="str">
        <f>IF(OR($B85=17,AJ$2="нет"),"#",IF(CT85=1,1,IF(CHOOSE($B85,AJ$35,AJ$36,AJ$37,AJ$38,AJ$39,AJ$40,AJ$41,AJ$42,AJ$43,AJ$44,AJ$45,AJ$46,AJ$47,AJ$48,AJ$49,AJ$50,"#")='Часть 1'!AK39,1,0)*IF(AJ$33=2,AL85,1)))</f>
        <v>#</v>
      </c>
      <c r="AL85" s="65" t="str">
        <f>IF(OR($B85=17,AL$2="нет"),"#",IF(CHOOSE($B85,AL$35,AL$36,AL$37,AL$38,AL$39,AL$40,AL$41,AL$42,AL$43,AL$44,AL$45,AL$46,AL$47,AL$48,AL$49,AL$50,"#")='Часть 1'!AM39,1,0))</f>
        <v>#</v>
      </c>
      <c r="AM85" s="65" t="str">
        <f>IF(OR($B85=17,AM$2="нет"),"#",IF(CW85=1,1,IF(CHOOSE($B85,AM$35,AM$36,AM$37,AM$38,AM$39,AM$40,AM$41,AM$42,AM$43,AM$44,AM$45,AM$46,AM$47,AM$48,AM$49,AM$50,"#")='Часть 1'!AN39,1,0)*IF(AM$33=2,AO85,1)))</f>
        <v>#</v>
      </c>
      <c r="AO85" s="65" t="str">
        <f>IF(OR($B85=17,AO$2="нет"),"#",IF(CHOOSE($B85,AO$35,AO$36,AO$37,AO$38,AO$39,AO$40,AO$41,AO$42,AO$43,AO$44,AO$45,AO$46,AO$47,AO$48,AO$49,AO$50,"#")='Часть 1'!AP39,1,0))</f>
        <v>#</v>
      </c>
      <c r="AP85" s="65" t="str">
        <f>IF(OR($B85=17,AP$2="нет"),"#",IF(CZ85=1,1,IF(CHOOSE($B85,AP$35,AP$36,AP$37,AP$38,AP$39,AP$40,AP$41,AP$42,AP$43,AP$44,AP$45,AP$46,AP$47,AP$48,AP$49,AP$50,"#")='Часть 1'!AQ39,1,0)*IF(AP$33=2,AR85,1)))</f>
        <v>#</v>
      </c>
      <c r="AR85" s="65" t="str">
        <f>IF(OR($B85=17,AR$2="нет"),"#",IF(CHOOSE($B85,AR$35,AR$36,AR$37,AR$38,AR$39,AR$40,AR$41,AR$42,AR$43,AR$44,AR$45,AR$46,AR$47,AR$48,AR$49,AR$50,"#")='Часть 1'!AS39,1,0))</f>
        <v>#</v>
      </c>
      <c r="AS85" s="65" t="str">
        <f>IF(OR($B85=17,AS$2="нет"),"#",IF(DC85=1,1,IF(CHOOSE($B85,AS$35,AS$36,AS$37,AS$38,AS$39,AS$40,AS$41,AS$42,AS$43,AS$44,AS$45,AS$46,AS$47,AS$48,AS$49,AS$50,"#")='Часть 1'!AT39,1,0)*IF(AS$33=2,AU85,1)))</f>
        <v>#</v>
      </c>
      <c r="AU85" s="65" t="str">
        <f>IF(OR($B85=17,AU$2="нет"),"#",IF(CHOOSE($B85,AU$35,AU$36,AU$37,AU$38,AU$39,AU$40,AU$41,AU$42,AU$43,AU$44,AU$45,AU$46,AU$47,AU$48,AU$49,AU$50,"#")='Часть 1'!AV39,1,0))</f>
        <v>#</v>
      </c>
      <c r="AV85" s="65" t="str">
        <f>IF(OR($B85=17,AV$2="нет"),"#",IF(DF85=1,1,IF(CHOOSE($B85,AV$35,AV$36,AV$37,AV$38,AV$39,AV$40,AV$41,AV$42,AV$43,AV$44,AV$45,AV$46,AV$47,AV$48,AV$49,AV$50,"#")='Часть 1'!AW39,1,0)*IF(AV$33=2,AX85,1)))</f>
        <v>#</v>
      </c>
      <c r="AX85" s="65" t="str">
        <f>IF(OR($B85=17,AX$2="нет"),"#",IF(CHOOSE($B85,AX$35,AX$36,AX$37,AX$38,AX$39,AX$40,AX$41,AX$42,AX$43,AX$44,AX$45,AX$46,AX$47,AX$48,AX$49,AX$50,"#")='Часть 1'!AY39,1,0))</f>
        <v>#</v>
      </c>
      <c r="AY85" s="65" t="str">
        <f>IF(OR($B85=17,AY$2="нет"),"#",IF(DI85=1,1,IF(CHOOSE($B85,AY$35,AY$36,AY$37,AY$38,AY$39,AY$40,AY$41,AY$42,AY$43,AY$44,AY$45,AY$46,AY$47,AY$48,AY$49,AY$50,"#")='Часть 1'!AZ39,1,0)*IF(AY$33=2,BA85,1)))</f>
        <v>#</v>
      </c>
      <c r="BA85" s="65" t="str">
        <f>IF(OR($B85=17,BA$2="нет"),"#",IF(CHOOSE($B85,BA$35,BA$36,BA$37,BA$38,BA$39,BA$40,BA$41,BA$42,BA$43,BA$44,BA$45,BA$46,BA$47,BA$48,BA$49,BA$50,"#")='Часть 1'!BB39,1,0))</f>
        <v>#</v>
      </c>
      <c r="BB85" s="65" t="str">
        <f>IF(OR($B85=17,BB$2="нет"),"#",IF(DL85=1,1,IF(CHOOSE($B85,BB$35,BB$36,BB$37,BB$38,BB$39,BB$40,BB$41,BB$42,BB$43,BB$44,BB$45,BB$46,BB$47,BB$48,BB$49,BB$50,"#")='Часть 1'!BC39,1,0)*IF(BB$33=2,BD85,1)))</f>
        <v>#</v>
      </c>
      <c r="BD85" s="65" t="str">
        <f>IF(OR($B85=17,BD$2="нет"),"#",IF(CHOOSE($B85,BD$35,BD$36,BD$37,BD$38,BD$39,BD$40,BD$41,BD$42,BD$43,BD$44,BD$45,BD$46,BD$47,BD$48,BD$49,BD$50,"#")='Часть 1'!BE39,1,0))</f>
        <v>#</v>
      </c>
      <c r="BE85" s="65" t="str">
        <f>IF(OR($B85=17,BE$2="нет"),"#",IF(DO85=1,1,IF(CHOOSE($B85,BE$35,BE$36,BE$37,BE$38,BE$39,BE$40,BE$41,BE$42,BE$43,BE$44,BE$45,BE$46,BE$47,BE$48,BE$49,BE$50,"#")='Часть 1'!BF39,1,0)*IF(BE$33=2,BG85,1)))</f>
        <v>#</v>
      </c>
      <c r="BG85" s="65" t="str">
        <f>IF(OR($B85=17,BG$2="нет"),"#",IF(CHOOSE($B85,BG$35,BG$36,BG$37,BG$38,BG$39,BG$40,BG$41,BG$42,BG$43,BG$44,BG$45,BG$46,BG$47,BG$48,BG$49,BG$50,"#")='Часть 1'!BH39,1,0))</f>
        <v>#</v>
      </c>
      <c r="BH85" s="65" t="str">
        <f>IF(OR($B85=17,BH$2="нет"),"#",IF(DR85=1,1,IF(CHOOSE($B85,BH$35,BH$36,BH$37,BH$38,BH$39,BH$40,BH$41,BH$42,BH$43,BH$44,BH$45,BH$46,BH$47,BH$48,BH$49,BH$50,"#")='Часть 1'!BI39,1,0)*IF(BH$33=2,BJ85,1)))</f>
        <v>#</v>
      </c>
      <c r="BJ85" s="65" t="str">
        <f>IF(OR($B85=17,BJ$2="нет"),"#",IF(CHOOSE($B85,BJ$35,BJ$36,BJ$37,BJ$38,BJ$39,BJ$40,BJ$41,BJ$42,BJ$43,BJ$44,BJ$45,BJ$46,BJ$47,BJ$48,BJ$49,BJ$50,"#")='Часть 1'!BK39,1,0))</f>
        <v>#</v>
      </c>
      <c r="BM85" s="65" t="str">
        <f>IF(OR($B85=17,BM$2="нет"),"#",IF(AND('Часть 1'!D39&lt;&gt;"#",CHOOSE($B85,BM$35,BM$36,BM$37,BM$38,BM$39,BM$40,BM$41,BM$42,BM$43,BM$44,BM$45,BM$46,BM$47,BM$48,BM$49,BM$50,"#")='Часть 1'!D39),1,0)*IF(BM$33=2,BO85,1))</f>
        <v>#</v>
      </c>
      <c r="BO85" s="65" t="str">
        <f>IF(OR($B85=17,BO$2="нет"),"#",IF(CHOOSE($B85,BO$35,BO$36,BO$37,BO$38,BO$39,BO$40,BO$41,BO$42,BO$43,BO$44,BO$45,BO$46,BO$47,BO$48,BO$49,BO$50,"#")='Часть 1'!F39,1,0))</f>
        <v>#</v>
      </c>
      <c r="BP85" s="65" t="str">
        <f>IF(OR($B85=17,BP$2="нет"),"#",IF(AND('Часть 1'!G39&lt;&gt;"#",CHOOSE($B85,BP$35,BP$36,BP$37,BP$38,BP$39,BP$40,BP$41,BP$42,BP$43,BP$44,BP$45,BP$46,BP$47,BP$48,BP$49,BP$50,"#")='Часть 1'!G39),1,0)*IF(BP$33=2,BR85,1))</f>
        <v>#</v>
      </c>
      <c r="BR85" s="65" t="str">
        <f>IF(OR($B85=17,BR$2="нет"),"#",IF(CHOOSE($B85,BR$35,BR$36,BR$37,BR$38,BR$39,BR$40,BR$41,BR$42,BR$43,BR$44,BR$45,BR$46,BR$47,BR$48,BR$49,BR$50,"#")='Часть 1'!I39,1,0))</f>
        <v>#</v>
      </c>
      <c r="BS85" s="65" t="str">
        <f>IF(OR($B85=17,BS$2="нет"),"#",IF(AND('Часть 1'!J39&lt;&gt;"#",CHOOSE($B85,BS$35,BS$36,BS$37,BS$38,BS$39,BS$40,BS$41,BS$42,BS$43,BS$44,BS$45,BS$46,BS$47,BS$48,BS$49,BS$50,"#")='Часть 1'!J39),1,0)*IF(BS$33=2,BU85,1))</f>
        <v>#</v>
      </c>
      <c r="BU85" s="65" t="str">
        <f>IF(OR($B85=17,BU$2="нет"),"#",IF(CHOOSE($B85,BU$35,BU$36,BU$37,BU$38,BU$39,BU$40,BU$41,BU$42,BU$43,BU$44,BU$45,BU$46,BU$47,BU$48,BU$49,BU$50,"#")='Часть 1'!L39,1,0))</f>
        <v>#</v>
      </c>
      <c r="BV85" s="65" t="str">
        <f>IF(OR($B85=17,BV$2="нет"),"#",IF(AND('Часть 1'!M39&lt;&gt;"#",CHOOSE($B85,BV$35,BV$36,BV$37,BV$38,BV$39,BV$40,BV$41,BV$42,BV$43,BV$44,BV$45,BV$46,BV$47,BV$48,BV$49,BV$50,"#")='Часть 1'!M39),1,0)*IF(BV$33=2,BX85,1))</f>
        <v>#</v>
      </c>
      <c r="BX85" s="65" t="str">
        <f>IF(OR($B85=17,BX$2="нет"),"#",IF(CHOOSE($B85,BX$35,BX$36,BX$37,BX$38,BX$39,BX$40,BX$41,BX$42,BX$43,BX$44,BX$45,BX$46,BX$47,BX$48,BX$49,BX$50,"#")='Часть 1'!O39,1,0))</f>
        <v>#</v>
      </c>
      <c r="BY85" s="65" t="str">
        <f>IF(OR($B85=17,BY$2="нет"),"#",IF(AND('Часть 1'!P39&lt;&gt;"#",CHOOSE($B85,BY$35,BY$36,BY$37,BY$38,BY$39,BY$40,BY$41,BY$42,BY$43,BY$44,BY$45,BY$46,BY$47,BY$48,BY$49,BY$50,"#")='Часть 1'!P39),1,0)*IF(BY$33=2,CA85,1))</f>
        <v>#</v>
      </c>
      <c r="CA85" s="65" t="str">
        <f>IF(OR($B85=17,CA$2="нет"),"#",IF(CHOOSE($B85,CA$35,CA$36,CA$37,CA$38,CA$39,CA$40,CA$41,CA$42,CA$43,CA$44,CA$45,CA$46,CA$47,CA$48,CA$49,CA$50,"#")='Часть 1'!R39,1,0))</f>
        <v>#</v>
      </c>
      <c r="CB85" s="65" t="str">
        <f>IF(OR($B85=17,CB$2="нет"),"#",IF(AND('Часть 1'!S39&lt;&gt;"#",CHOOSE($B85,CB$35,CB$36,CB$37,CB$38,CB$39,CB$40,CB$41,CB$42,CB$43,CB$44,CB$45,CB$46,CB$47,CB$48,CB$49,CB$50,"#")='Часть 1'!S39),1,0)*IF(CB$33=2,CD85,1))</f>
        <v>#</v>
      </c>
      <c r="CD85" s="65" t="str">
        <f>IF(OR($B85=17,CD$2="нет"),"#",IF(CHOOSE($B85,CD$35,CD$36,CD$37,CD$38,CD$39,CD$40,CD$41,CD$42,CD$43,CD$44,CD$45,CD$46,CD$47,CD$48,CD$49,CD$50,"#")='Часть 1'!U39,1,0))</f>
        <v>#</v>
      </c>
      <c r="CE85" s="65" t="str">
        <f>IF(OR($B85=17,CE$2="нет"),"#",IF(AND('Часть 1'!V39&lt;&gt;"#",CHOOSE($B85,CE$35,CE$36,CE$37,CE$38,CE$39,CE$40,CE$41,CE$42,CE$43,CE$44,CE$45,CE$46,CE$47,CE$48,CE$49,CE$50,"#")='Часть 1'!V39),1,0)*IF(CE$33=2,CG85,1))</f>
        <v>#</v>
      </c>
      <c r="CG85" s="65" t="str">
        <f>IF(OR($B85=17,CG$2="нет"),"#",IF(CHOOSE($B85,CG$35,CG$36,CG$37,CG$38,CG$39,CG$40,CG$41,CG$42,CG$43,CG$44,CG$45,CG$46,CG$47,CG$48,CG$49,CG$50,"#")='Часть 1'!X39,1,0))</f>
        <v>#</v>
      </c>
      <c r="CH85" s="65" t="str">
        <f>IF(OR($B85=17,CH$2="нет"),"#",IF(AND('Часть 1'!Y39&lt;&gt;"#",CHOOSE($B85,CH$35,CH$36,CH$37,CH$38,CH$39,CH$40,CH$41,CH$42,CH$43,CH$44,CH$45,CH$46,CH$47,CH$48,CH$49,CH$50,"#")='Часть 1'!Y39),1,0)*IF(CH$33=2,CJ85,1))</f>
        <v>#</v>
      </c>
      <c r="CJ85" s="65" t="str">
        <f>IF(OR($B85=17,CJ$2="нет"),"#",IF(CHOOSE($B85,CJ$35,CJ$36,CJ$37,CJ$38,CJ$39,CJ$40,CJ$41,CJ$42,CJ$43,CJ$44,CJ$45,CJ$46,CJ$47,CJ$48,CJ$49,CJ$50,"#")='Часть 1'!AA39,1,0))</f>
        <v>#</v>
      </c>
      <c r="CK85" s="65" t="str">
        <f>IF(OR($B85=17,CK$2="нет"),"#",IF(AND('Часть 1'!AB39&lt;&gt;"#",CHOOSE($B85,CK$35,CK$36,CK$37,CK$38,CK$39,CK$40,CK$41,CK$42,CK$43,CK$44,CK$45,CK$46,CK$47,CK$48,CK$49,CK$50,"#")='Часть 1'!AB39),1,0)*IF(CK$33=2,CM85,1))</f>
        <v>#</v>
      </c>
      <c r="CM85" s="65" t="str">
        <f>IF(OR($B85=17,CM$2="нет"),"#",IF(CHOOSE($B85,CM$35,CM$36,CM$37,CM$38,CM$39,CM$40,CM$41,CM$42,CM$43,CM$44,CM$45,CM$46,CM$47,CM$48,CM$49,CM$50,"#")='Часть 1'!AD39,1,0))</f>
        <v>#</v>
      </c>
      <c r="CN85" s="65" t="str">
        <f>IF(OR($B85=17,CN$2="нет"),"#",IF(AND('Часть 1'!AE39&lt;&gt;"#",CHOOSE($B85,CN$35,CN$36,CN$37,CN$38,CN$39,CN$40,CN$41,CN$42,CN$43,CN$44,CN$45,CN$46,CN$47,CN$48,CN$49,CN$50,"#")='Часть 1'!AE39),1,0)*IF(CN$33=2,CP85,1))</f>
        <v>#</v>
      </c>
      <c r="CP85" s="65" t="str">
        <f>IF(OR($B85=17,CP$2="нет"),"#",IF(CHOOSE($B85,CP$35,CP$36,CP$37,CP$38,CP$39,CP$40,CP$41,CP$42,CP$43,CP$44,CP$45,CP$46,CP$47,CP$48,CP$49,CP$50,"#")='Часть 1'!AG39,1,0))</f>
        <v>#</v>
      </c>
      <c r="CQ85" s="65" t="str">
        <f>IF(OR($B85=17,CQ$2="нет"),"#",IF(AND('Часть 1'!AH39&lt;&gt;"#",CHOOSE($B85,CQ$35,CQ$36,CQ$37,CQ$38,CQ$39,CQ$40,CQ$41,CQ$42,CQ$43,CQ$44,CQ$45,CQ$46,CQ$47,CQ$48,CQ$49,CQ$50,"#")='Часть 1'!AH39),1,0)*IF(CQ$33=2,CS85,1))</f>
        <v>#</v>
      </c>
      <c r="CS85" s="65" t="str">
        <f>IF(OR($B85=17,CS$2="нет"),"#",IF(CHOOSE($B85,CS$35,CS$36,CS$37,CS$38,CS$39,CS$40,CS$41,CS$42,CS$43,CS$44,CS$45,CS$46,CS$47,CS$48,CS$49,CS$50,"#")='Часть 1'!AJ39,1,0))</f>
        <v>#</v>
      </c>
      <c r="CT85" s="65" t="str">
        <f>IF(OR($B85=17,CT$2="нет"),"#",IF(AND('Часть 1'!AK39&lt;&gt;"#",CHOOSE($B85,CT$35,CT$36,CT$37,CT$38,CT$39,CT$40,CT$41,CT$42,CT$43,CT$44,CT$45,CT$46,CT$47,CT$48,CT$49,CT$50,"#")='Часть 1'!AK39),1,0)*IF(CT$33=2,CV85,1))</f>
        <v>#</v>
      </c>
      <c r="CV85" s="65" t="str">
        <f>IF(OR($B85=17,CV$2="нет"),"#",IF(CHOOSE($B85,CV$35,CV$36,CV$37,CV$38,CV$39,CV$40,CV$41,CV$42,CV$43,CV$44,CV$45,CV$46,CV$47,CV$48,CV$49,CV$50,"#")='Часть 1'!AM39,1,0))</f>
        <v>#</v>
      </c>
      <c r="CW85" s="65" t="str">
        <f>IF(OR($B85=17,CW$2="нет"),"#",IF(AND('Часть 1'!AN39&lt;&gt;"#",CHOOSE($B85,CW$35,CW$36,CW$37,CW$38,CW$39,CW$40,CW$41,CW$42,CW$43,CW$44,CW$45,CW$46,CW$47,CW$48,CW$49,CW$50,"#")='Часть 1'!AN39),1,0)*IF(CW$33=2,CY85,1))</f>
        <v>#</v>
      </c>
      <c r="CY85" s="65" t="str">
        <f>IF(OR($B85=17,CY$2="нет"),"#",IF(CHOOSE($B85,CY$35,CY$36,CY$37,CY$38,CY$39,CY$40,CY$41,CY$42,CY$43,CY$44,CY$45,CY$46,CY$47,CY$48,CY$49,CY$50,"#")='Часть 1'!AP39,1,0))</f>
        <v>#</v>
      </c>
      <c r="CZ85" s="65" t="str">
        <f>IF(OR($B85=17,CZ$2="нет"),"#",IF(AND('Часть 1'!AQ39&lt;&gt;"#",CHOOSE($B85,CZ$35,CZ$36,CZ$37,CZ$38,CZ$39,CZ$40,CZ$41,CZ$42,CZ$43,CZ$44,CZ$45,CZ$46,CZ$47,CZ$48,CZ$49,CZ$50,"#")='Часть 1'!AQ39),1,0)*IF(CZ$33=2,DB85,1))</f>
        <v>#</v>
      </c>
      <c r="DB85" s="65" t="str">
        <f>IF(OR($B85=17,DB$2="нет"),"#",IF(CHOOSE($B85,DB$35,DB$36,DB$37,DB$38,DB$39,DB$40,DB$41,DB$42,DB$43,DB$44,DB$45,DB$46,DB$47,DB$48,DB$49,DB$50,"#")='Часть 1'!AS39,1,0))</f>
        <v>#</v>
      </c>
      <c r="DC85" s="65" t="str">
        <f>IF(OR($B85=17,DC$2="нет"),"#",IF(AND('Часть 1'!AT39&lt;&gt;"#",CHOOSE($B85,DC$35,DC$36,DC$37,DC$38,DC$39,DC$40,DC$41,DC$42,DC$43,DC$44,DC$45,DC$46,DC$47,DC$48,DC$49,DC$50,"#")='Часть 1'!AT39),1,0)*IF(DC$33=2,DE85,1))</f>
        <v>#</v>
      </c>
      <c r="DE85" s="65" t="str">
        <f>IF(OR($B85=17,DE$2="нет"),"#",IF(CHOOSE($B85,DE$35,DE$36,DE$37,DE$38,DE$39,DE$40,DE$41,DE$42,DE$43,DE$44,DE$45,DE$46,DE$47,DE$48,DE$49,DE$50,"#")='Часть 1'!AV39,1,0))</f>
        <v>#</v>
      </c>
      <c r="DF85" s="65" t="str">
        <f>IF(OR($B85=17,DF$2="нет"),"#",IF(AND('Часть 1'!AW39&lt;&gt;"#",CHOOSE($B85,DF$35,DF$36,DF$37,DF$38,DF$39,DF$40,DF$41,DF$42,DF$43,DF$44,DF$45,DF$46,DF$47,DF$48,DF$49,DF$50,"#")='Часть 1'!AW39),1,0)*IF(DF$33=2,DH85,1))</f>
        <v>#</v>
      </c>
      <c r="DH85" s="65" t="str">
        <f>IF(OR($B85=17,DH$2="нет"),"#",IF(CHOOSE($B85,DH$35,DH$36,DH$37,DH$38,DH$39,DH$40,DH$41,DH$42,DH$43,DH$44,DH$45,DH$46,DH$47,DH$48,DH$49,DH$50,"#")='Часть 1'!AY39,1,0))</f>
        <v>#</v>
      </c>
      <c r="DI85" s="65" t="str">
        <f>IF(OR($B85=17,DI$2="нет"),"#",IF(AND('Часть 1'!AZ39&lt;&gt;"#",CHOOSE($B85,DI$35,DI$36,DI$37,DI$38,DI$39,DI$40,DI$41,DI$42,DI$43,DI$44,DI$45,DI$46,DI$47,DI$48,DI$49,DI$50,"#")='Часть 1'!AZ39),1,0)*IF(DI$33=2,DK85,1))</f>
        <v>#</v>
      </c>
      <c r="DK85" s="65" t="str">
        <f>IF(OR($B85=17,DK$2="нет"),"#",IF(CHOOSE($B85,DK$35,DK$36,DK$37,DK$38,DK$39,DK$40,DK$41,DK$42,DK$43,DK$44,DK$45,DK$46,DK$47,DK$48,DK$49,DK$50,"#")='Часть 1'!BB39,1,0))</f>
        <v>#</v>
      </c>
      <c r="DL85" s="65" t="str">
        <f>IF(OR($B85=17,DL$2="нет"),"#",IF(AND('Часть 1'!BC39&lt;&gt;"#",CHOOSE($B85,DL$35,DL$36,DL$37,DL$38,DL$39,DL$40,DL$41,DL$42,DL$43,DL$44,DL$45,DL$46,DL$47,DL$48,DL$49,DL$50,"#")='Часть 1'!BC39),1,0)*IF(DL$33=2,DN85,1))</f>
        <v>#</v>
      </c>
      <c r="DN85" s="65" t="str">
        <f>IF(OR($B85=17,DN$2="нет"),"#",IF(CHOOSE($B85,DN$35,DN$36,DN$37,DN$38,DN$39,DN$40,DN$41,DN$42,DN$43,DN$44,DN$45,DN$46,DN$47,DN$48,DN$49,DN$50,"#")='Часть 1'!BE39,1,0))</f>
        <v>#</v>
      </c>
      <c r="DO85" s="65" t="str">
        <f>IF(OR($B85=17,DO$2="нет"),"#",IF(AND('Часть 1'!BF39&lt;&gt;"#",CHOOSE($B85,DO$35,DO$36,DO$37,DO$38,DO$39,DO$40,DO$41,DO$42,DO$43,DO$44,DO$45,DO$46,DO$47,DO$48,DO$49,DO$50,"#")='Часть 1'!BF39),1,0)*IF(DO$33=2,DQ85,1))</f>
        <v>#</v>
      </c>
      <c r="DQ85" s="65" t="str">
        <f>IF(OR($B85=17,DQ$2="нет"),"#",IF(CHOOSE($B85,DQ$35,DQ$36,DQ$37,DQ$38,DQ$39,DQ$40,DQ$41,DQ$42,DQ$43,DQ$44,DQ$45,DQ$46,DQ$47,DQ$48,DQ$49,DQ$50,"#")='Часть 1'!BH39,1,0))</f>
        <v>#</v>
      </c>
      <c r="DR85" s="65" t="str">
        <f>IF(OR($B85=17,DR$2="нет"),"#",IF(AND('Часть 1'!BI39&lt;&gt;"#",CHOOSE($B85,DR$35,DR$36,DR$37,DR$38,DR$39,DR$40,DR$41,DR$42,DR$43,DR$44,DR$45,DR$46,DR$47,DR$48,DR$49,DR$50,"#")='Часть 1'!BI39),1,0)*IF(DR$33=2,DT85,1))</f>
        <v>#</v>
      </c>
      <c r="DT85" s="65" t="str">
        <f>IF(OR($B85=17,DT$2="нет"),"#",IF(CHOOSE($B85,DT$35,DT$36,DT$37,DT$38,DT$39,DT$40,DT$41,DT$42,DT$43,DT$44,DT$45,DT$46,DT$47,DT$48,DT$49,DT$50,"#")='Часть 1'!BK39,1,0))</f>
        <v>#</v>
      </c>
    </row>
    <row r="86" spans="1:124" x14ac:dyDescent="0.2">
      <c r="A86" s="63">
        <v>34</v>
      </c>
      <c r="B86" s="63">
        <f>IF(AND(Список!H39&gt;0,Список!K39=1),CHOOSE(Список!M39,1,2,3,4,5,6,7,8,9,10,11,12,13,14,15,16),17)</f>
        <v>17</v>
      </c>
      <c r="C86" s="65" t="str">
        <f>IF(OR($B86=17,C$2="нет"),"#",IF(BM86=1,1,IF(CHOOSE($B86,C$35,C$36,C$37,C$38,C$39,C$40,C$41,C$42,C$43,C$44,C$45,C$46,C$47,C$48,C$49,C$50,"#")='Часть 1'!D40,1,0)*IF(C$33=2,E86,1)))</f>
        <v>#</v>
      </c>
      <c r="E86" s="65" t="str">
        <f>IF(OR($B86=17,E$2="нет"),"#",IF(CHOOSE($B86,E$35,E$36,E$37,E$38,E$39,E$40,E$41,E$42,E$43,E$44,E$45,E$46,E$47,E$48,E$49,E$50,"#")='Часть 1'!F40,1,0))</f>
        <v>#</v>
      </c>
      <c r="F86" s="65" t="str">
        <f>IF(OR($B86=17,F$2="нет"),"#",IF(BP86=1,1,IF(CHOOSE($B86,F$35,F$36,F$37,F$38,F$39,F$40,F$41,F$42,F$43,F$44,F$45,F$46,F$47,F$48,F$49,F$50,"#")='Часть 1'!G40,1,0)*IF(F$33=2,H86,1)))</f>
        <v>#</v>
      </c>
      <c r="H86" s="65" t="str">
        <f>IF(OR($B86=17,H$2="нет"),"#",IF(CHOOSE($B86,H$35,H$36,H$37,H$38,H$39,H$40,H$41,H$42,H$43,H$44,H$45,H$46,H$47,H$48,H$49,H$50,"#")='Часть 1'!I40,1,0))</f>
        <v>#</v>
      </c>
      <c r="I86" s="65" t="str">
        <f>IF(OR($B86=17,I$2="нет"),"#",IF(BS86=1,1,IF(CHOOSE($B86,I$35,I$36,I$37,I$38,I$39,I$40,I$41,I$42,I$43,I$44,I$45,I$46,I$47,I$48,I$49,I$50,"#")='Часть 1'!J40,1,0)*IF(I$33=2,K86,1)))</f>
        <v>#</v>
      </c>
      <c r="K86" s="65" t="str">
        <f>IF(OR($B86=17,K$2="нет"),"#",IF(CHOOSE($B86,K$35,K$36,K$37,K$38,K$39,K$40,K$41,K$42,K$43,K$44,K$45,K$46,K$47,K$48,K$49,K$50,"#")='Часть 1'!L40,1,0))</f>
        <v>#</v>
      </c>
      <c r="L86" s="65" t="str">
        <f>IF(OR($B86=17,L$2="нет"),"#",IF(BV86=1,1,IF(CHOOSE($B86,L$35,L$36,L$37,L$38,L$39,L$40,L$41,L$42,L$43,L$44,L$45,L$46,L$47,L$48,L$49,L$50,"#")='Часть 1'!M40,1,0)*IF(L$33=2,N86,1)))</f>
        <v>#</v>
      </c>
      <c r="N86" s="65" t="str">
        <f>IF(OR($B86=17,N$2="нет"),"#",IF(CHOOSE($B86,N$35,N$36,N$37,N$38,N$39,N$40,N$41,N$42,N$43,N$44,N$45,N$46,N$47,N$48,N$49,N$50,"#")='Часть 1'!O40,1,0))</f>
        <v>#</v>
      </c>
      <c r="O86" s="65" t="str">
        <f>IF(OR($B86=17,O$2="нет"),"#",IF(BY86=1,1,IF(CHOOSE($B86,O$35,O$36,O$37,O$38,O$39,O$40,O$41,O$42,O$43,O$44,O$45,O$46,O$47,O$48,O$49,O$50,"#")='Часть 1'!P40,1,0)*IF(O$33=2,Q86,1)))</f>
        <v>#</v>
      </c>
      <c r="Q86" s="65" t="str">
        <f>IF(OR($B86=17,Q$2="нет"),"#",IF(CHOOSE($B86,Q$35,Q$36,Q$37,Q$38,Q$39,Q$40,Q$41,Q$42,Q$43,Q$44,Q$45,Q$46,Q$47,Q$48,Q$49,Q$50,"#")='Часть 1'!R40,1,0))</f>
        <v>#</v>
      </c>
      <c r="R86" s="65" t="str">
        <f>IF(OR($B86=17,R$2="нет"),"#",IF(CB86=1,1,IF(CHOOSE($B86,R$35,R$36,R$37,R$38,R$39,R$40,R$41,R$42,R$43,R$44,R$45,R$46,R$47,R$48,R$49,R$50,"#")='Часть 1'!S40,1,0)*IF(R$33=2,T86,1)))</f>
        <v>#</v>
      </c>
      <c r="T86" s="65" t="str">
        <f>IF(OR($B86=17,T$2="нет"),"#",IF(CHOOSE($B86,T$35,T$36,T$37,T$38,T$39,T$40,T$41,T$42,T$43,T$44,T$45,T$46,T$47,T$48,T$49,T$50,"#")='Часть 1'!U40,1,0))</f>
        <v>#</v>
      </c>
      <c r="U86" s="65" t="str">
        <f>IF(OR($B86=17,U$2="нет"),"#",IF(CE86=1,1,IF(CHOOSE($B86,U$35,U$36,U$37,U$38,U$39,U$40,U$41,U$42,U$43,U$44,U$45,U$46,U$47,U$48,U$49,U$50,"#")='Часть 1'!V40,1,0)*IF(U$33=2,W86,1)))</f>
        <v>#</v>
      </c>
      <c r="W86" s="65" t="str">
        <f>IF(OR($B86=17,W$2="нет"),"#",IF(CHOOSE($B86,W$35,W$36,W$37,W$38,W$39,W$40,W$41,W$42,W$43,W$44,W$45,W$46,W$47,W$48,W$49,W$50,"#")='Часть 1'!X40,1,0))</f>
        <v>#</v>
      </c>
      <c r="X86" s="65" t="str">
        <f>IF(OR($B86=17,X$2="нет"),"#",IF(CH86=1,1,IF(CHOOSE($B86,X$35,X$36,X$37,X$38,X$39,X$40,X$41,X$42,X$43,X$44,X$45,X$46,X$47,X$48,X$49,X$50,"#")='Часть 1'!Y40,1,0)*IF(X$33=2,Z86,1)))</f>
        <v>#</v>
      </c>
      <c r="Z86" s="65" t="str">
        <f>IF(OR($B86=17,Z$2="нет"),"#",IF(CHOOSE($B86,Z$35,Z$36,Z$37,Z$38,Z$39,Z$40,Z$41,Z$42,Z$43,Z$44,Z$45,Z$46,Z$47,Z$48,Z$49,Z$50,"#")='Часть 1'!AA40,1,0))</f>
        <v>#</v>
      </c>
      <c r="AA86" s="65" t="str">
        <f>IF(OR($B86=17,AA$2="нет"),"#",IF(CK86=1,1,IF(CHOOSE($B86,AA$35,AA$36,AA$37,AA$38,AA$39,AA$40,AA$41,AA$42,AA$43,AA$44,AA$45,AA$46,AA$47,AA$48,AA$49,AA$50,"#")='Часть 1'!AB40,1,0)*IF(AA$33=2,AC86,1)))</f>
        <v>#</v>
      </c>
      <c r="AC86" s="65" t="str">
        <f>IF(OR($B86=17,AC$2="нет"),"#",IF(CHOOSE($B86,AC$35,AC$36,AC$37,AC$38,AC$39,AC$40,AC$41,AC$42,AC$43,AC$44,AC$45,AC$46,AC$47,AC$48,AC$49,AC$50,"#")='Часть 1'!AD40,1,0))</f>
        <v>#</v>
      </c>
      <c r="AD86" s="65" t="str">
        <f>IF(OR($B86=17,AD$2="нет"),"#",IF(CN86=1,1,IF(CHOOSE($B86,AD$35,AD$36,AD$37,AD$38,AD$39,AD$40,AD$41,AD$42,AD$43,AD$44,AD$45,AD$46,AD$47,AD$48,AD$49,AD$50,"#")='Часть 1'!AE40,1,0)*IF(AD$33=2,AF86,1)))</f>
        <v>#</v>
      </c>
      <c r="AF86" s="65" t="str">
        <f>IF(OR($B86=17,AF$2="нет"),"#",IF(CHOOSE($B86,AF$35,AF$36,AF$37,AF$38,AF$39,AF$40,AF$41,AF$42,AF$43,AF$44,AF$45,AF$46,AF$47,AF$48,AF$49,AF$50,"#")='Часть 1'!AG40,1,0))</f>
        <v>#</v>
      </c>
      <c r="AG86" s="65" t="str">
        <f>IF(OR($B86=17,AG$2="нет"),"#",IF(CQ86=1,1,IF(CHOOSE($B86,AG$35,AG$36,AG$37,AG$38,AG$39,AG$40,AG$41,AG$42,AG$43,AG$44,AG$45,AG$46,AG$47,AG$48,AG$49,AG$50,"#")='Часть 1'!AH40,1,0)*IF(AG$33=2,AI86,1)))</f>
        <v>#</v>
      </c>
      <c r="AI86" s="65" t="str">
        <f>IF(OR($B86=17,AI$2="нет"),"#",IF(CHOOSE($B86,AI$35,AI$36,AI$37,AI$38,AI$39,AI$40,AI$41,AI$42,AI$43,AI$44,AI$45,AI$46,AI$47,AI$48,AI$49,AI$50,"#")='Часть 1'!AJ40,1,0))</f>
        <v>#</v>
      </c>
      <c r="AJ86" s="65" t="str">
        <f>IF(OR($B86=17,AJ$2="нет"),"#",IF(CT86=1,1,IF(CHOOSE($B86,AJ$35,AJ$36,AJ$37,AJ$38,AJ$39,AJ$40,AJ$41,AJ$42,AJ$43,AJ$44,AJ$45,AJ$46,AJ$47,AJ$48,AJ$49,AJ$50,"#")='Часть 1'!AK40,1,0)*IF(AJ$33=2,AL86,1)))</f>
        <v>#</v>
      </c>
      <c r="AL86" s="65" t="str">
        <f>IF(OR($B86=17,AL$2="нет"),"#",IF(CHOOSE($B86,AL$35,AL$36,AL$37,AL$38,AL$39,AL$40,AL$41,AL$42,AL$43,AL$44,AL$45,AL$46,AL$47,AL$48,AL$49,AL$50,"#")='Часть 1'!AM40,1,0))</f>
        <v>#</v>
      </c>
      <c r="AM86" s="65" t="str">
        <f>IF(OR($B86=17,AM$2="нет"),"#",IF(CW86=1,1,IF(CHOOSE($B86,AM$35,AM$36,AM$37,AM$38,AM$39,AM$40,AM$41,AM$42,AM$43,AM$44,AM$45,AM$46,AM$47,AM$48,AM$49,AM$50,"#")='Часть 1'!AN40,1,0)*IF(AM$33=2,AO86,1)))</f>
        <v>#</v>
      </c>
      <c r="AO86" s="65" t="str">
        <f>IF(OR($B86=17,AO$2="нет"),"#",IF(CHOOSE($B86,AO$35,AO$36,AO$37,AO$38,AO$39,AO$40,AO$41,AO$42,AO$43,AO$44,AO$45,AO$46,AO$47,AO$48,AO$49,AO$50,"#")='Часть 1'!AP40,1,0))</f>
        <v>#</v>
      </c>
      <c r="AP86" s="65" t="str">
        <f>IF(OR($B86=17,AP$2="нет"),"#",IF(CZ86=1,1,IF(CHOOSE($B86,AP$35,AP$36,AP$37,AP$38,AP$39,AP$40,AP$41,AP$42,AP$43,AP$44,AP$45,AP$46,AP$47,AP$48,AP$49,AP$50,"#")='Часть 1'!AQ40,1,0)*IF(AP$33=2,AR86,1)))</f>
        <v>#</v>
      </c>
      <c r="AR86" s="65" t="str">
        <f>IF(OR($B86=17,AR$2="нет"),"#",IF(CHOOSE($B86,AR$35,AR$36,AR$37,AR$38,AR$39,AR$40,AR$41,AR$42,AR$43,AR$44,AR$45,AR$46,AR$47,AR$48,AR$49,AR$50,"#")='Часть 1'!AS40,1,0))</f>
        <v>#</v>
      </c>
      <c r="AS86" s="65" t="str">
        <f>IF(OR($B86=17,AS$2="нет"),"#",IF(DC86=1,1,IF(CHOOSE($B86,AS$35,AS$36,AS$37,AS$38,AS$39,AS$40,AS$41,AS$42,AS$43,AS$44,AS$45,AS$46,AS$47,AS$48,AS$49,AS$50,"#")='Часть 1'!AT40,1,0)*IF(AS$33=2,AU86,1)))</f>
        <v>#</v>
      </c>
      <c r="AU86" s="65" t="str">
        <f>IF(OR($B86=17,AU$2="нет"),"#",IF(CHOOSE($B86,AU$35,AU$36,AU$37,AU$38,AU$39,AU$40,AU$41,AU$42,AU$43,AU$44,AU$45,AU$46,AU$47,AU$48,AU$49,AU$50,"#")='Часть 1'!AV40,1,0))</f>
        <v>#</v>
      </c>
      <c r="AV86" s="65" t="str">
        <f>IF(OR($B86=17,AV$2="нет"),"#",IF(DF86=1,1,IF(CHOOSE($B86,AV$35,AV$36,AV$37,AV$38,AV$39,AV$40,AV$41,AV$42,AV$43,AV$44,AV$45,AV$46,AV$47,AV$48,AV$49,AV$50,"#")='Часть 1'!AW40,1,0)*IF(AV$33=2,AX86,1)))</f>
        <v>#</v>
      </c>
      <c r="AX86" s="65" t="str">
        <f>IF(OR($B86=17,AX$2="нет"),"#",IF(CHOOSE($B86,AX$35,AX$36,AX$37,AX$38,AX$39,AX$40,AX$41,AX$42,AX$43,AX$44,AX$45,AX$46,AX$47,AX$48,AX$49,AX$50,"#")='Часть 1'!AY40,1,0))</f>
        <v>#</v>
      </c>
      <c r="AY86" s="65" t="str">
        <f>IF(OR($B86=17,AY$2="нет"),"#",IF(DI86=1,1,IF(CHOOSE($B86,AY$35,AY$36,AY$37,AY$38,AY$39,AY$40,AY$41,AY$42,AY$43,AY$44,AY$45,AY$46,AY$47,AY$48,AY$49,AY$50,"#")='Часть 1'!AZ40,1,0)*IF(AY$33=2,BA86,1)))</f>
        <v>#</v>
      </c>
      <c r="BA86" s="65" t="str">
        <f>IF(OR($B86=17,BA$2="нет"),"#",IF(CHOOSE($B86,BA$35,BA$36,BA$37,BA$38,BA$39,BA$40,BA$41,BA$42,BA$43,BA$44,BA$45,BA$46,BA$47,BA$48,BA$49,BA$50,"#")='Часть 1'!BB40,1,0))</f>
        <v>#</v>
      </c>
      <c r="BB86" s="65" t="str">
        <f>IF(OR($B86=17,BB$2="нет"),"#",IF(DL86=1,1,IF(CHOOSE($B86,BB$35,BB$36,BB$37,BB$38,BB$39,BB$40,BB$41,BB$42,BB$43,BB$44,BB$45,BB$46,BB$47,BB$48,BB$49,BB$50,"#")='Часть 1'!BC40,1,0)*IF(BB$33=2,BD86,1)))</f>
        <v>#</v>
      </c>
      <c r="BD86" s="65" t="str">
        <f>IF(OR($B86=17,BD$2="нет"),"#",IF(CHOOSE($B86,BD$35,BD$36,BD$37,BD$38,BD$39,BD$40,BD$41,BD$42,BD$43,BD$44,BD$45,BD$46,BD$47,BD$48,BD$49,BD$50,"#")='Часть 1'!BE40,1,0))</f>
        <v>#</v>
      </c>
      <c r="BE86" s="65" t="str">
        <f>IF(OR($B86=17,BE$2="нет"),"#",IF(DO86=1,1,IF(CHOOSE($B86,BE$35,BE$36,BE$37,BE$38,BE$39,BE$40,BE$41,BE$42,BE$43,BE$44,BE$45,BE$46,BE$47,BE$48,BE$49,BE$50,"#")='Часть 1'!BF40,1,0)*IF(BE$33=2,BG86,1)))</f>
        <v>#</v>
      </c>
      <c r="BG86" s="65" t="str">
        <f>IF(OR($B86=17,BG$2="нет"),"#",IF(CHOOSE($B86,BG$35,BG$36,BG$37,BG$38,BG$39,BG$40,BG$41,BG$42,BG$43,BG$44,BG$45,BG$46,BG$47,BG$48,BG$49,BG$50,"#")='Часть 1'!BH40,1,0))</f>
        <v>#</v>
      </c>
      <c r="BH86" s="65" t="str">
        <f>IF(OR($B86=17,BH$2="нет"),"#",IF(DR86=1,1,IF(CHOOSE($B86,BH$35,BH$36,BH$37,BH$38,BH$39,BH$40,BH$41,BH$42,BH$43,BH$44,BH$45,BH$46,BH$47,BH$48,BH$49,BH$50,"#")='Часть 1'!BI40,1,0)*IF(BH$33=2,BJ86,1)))</f>
        <v>#</v>
      </c>
      <c r="BJ86" s="65" t="str">
        <f>IF(OR($B86=17,BJ$2="нет"),"#",IF(CHOOSE($B86,BJ$35,BJ$36,BJ$37,BJ$38,BJ$39,BJ$40,BJ$41,BJ$42,BJ$43,BJ$44,BJ$45,BJ$46,BJ$47,BJ$48,BJ$49,BJ$50,"#")='Часть 1'!BK40,1,0))</f>
        <v>#</v>
      </c>
      <c r="BM86" s="65" t="str">
        <f>IF(OR($B86=17,BM$2="нет"),"#",IF(AND('Часть 1'!D40&lt;&gt;"#",CHOOSE($B86,BM$35,BM$36,BM$37,BM$38,BM$39,BM$40,BM$41,BM$42,BM$43,BM$44,BM$45,BM$46,BM$47,BM$48,BM$49,BM$50,"#")='Часть 1'!D40),1,0)*IF(BM$33=2,BO86,1))</f>
        <v>#</v>
      </c>
      <c r="BO86" s="65" t="str">
        <f>IF(OR($B86=17,BO$2="нет"),"#",IF(CHOOSE($B86,BO$35,BO$36,BO$37,BO$38,BO$39,BO$40,BO$41,BO$42,BO$43,BO$44,BO$45,BO$46,BO$47,BO$48,BO$49,BO$50,"#")='Часть 1'!F40,1,0))</f>
        <v>#</v>
      </c>
      <c r="BP86" s="65" t="str">
        <f>IF(OR($B86=17,BP$2="нет"),"#",IF(AND('Часть 1'!G40&lt;&gt;"#",CHOOSE($B86,BP$35,BP$36,BP$37,BP$38,BP$39,BP$40,BP$41,BP$42,BP$43,BP$44,BP$45,BP$46,BP$47,BP$48,BP$49,BP$50,"#")='Часть 1'!G40),1,0)*IF(BP$33=2,BR86,1))</f>
        <v>#</v>
      </c>
      <c r="BR86" s="65" t="str">
        <f>IF(OR($B86=17,BR$2="нет"),"#",IF(CHOOSE($B86,BR$35,BR$36,BR$37,BR$38,BR$39,BR$40,BR$41,BR$42,BR$43,BR$44,BR$45,BR$46,BR$47,BR$48,BR$49,BR$50,"#")='Часть 1'!I40,1,0))</f>
        <v>#</v>
      </c>
      <c r="BS86" s="65" t="str">
        <f>IF(OR($B86=17,BS$2="нет"),"#",IF(AND('Часть 1'!J40&lt;&gt;"#",CHOOSE($B86,BS$35,BS$36,BS$37,BS$38,BS$39,BS$40,BS$41,BS$42,BS$43,BS$44,BS$45,BS$46,BS$47,BS$48,BS$49,BS$50,"#")='Часть 1'!J40),1,0)*IF(BS$33=2,BU86,1))</f>
        <v>#</v>
      </c>
      <c r="BU86" s="65" t="str">
        <f>IF(OR($B86=17,BU$2="нет"),"#",IF(CHOOSE($B86,BU$35,BU$36,BU$37,BU$38,BU$39,BU$40,BU$41,BU$42,BU$43,BU$44,BU$45,BU$46,BU$47,BU$48,BU$49,BU$50,"#")='Часть 1'!L40,1,0))</f>
        <v>#</v>
      </c>
      <c r="BV86" s="65" t="str">
        <f>IF(OR($B86=17,BV$2="нет"),"#",IF(AND('Часть 1'!M40&lt;&gt;"#",CHOOSE($B86,BV$35,BV$36,BV$37,BV$38,BV$39,BV$40,BV$41,BV$42,BV$43,BV$44,BV$45,BV$46,BV$47,BV$48,BV$49,BV$50,"#")='Часть 1'!M40),1,0)*IF(BV$33=2,BX86,1))</f>
        <v>#</v>
      </c>
      <c r="BX86" s="65" t="str">
        <f>IF(OR($B86=17,BX$2="нет"),"#",IF(CHOOSE($B86,BX$35,BX$36,BX$37,BX$38,BX$39,BX$40,BX$41,BX$42,BX$43,BX$44,BX$45,BX$46,BX$47,BX$48,BX$49,BX$50,"#")='Часть 1'!O40,1,0))</f>
        <v>#</v>
      </c>
      <c r="BY86" s="65" t="str">
        <f>IF(OR($B86=17,BY$2="нет"),"#",IF(AND('Часть 1'!P40&lt;&gt;"#",CHOOSE($B86,BY$35,BY$36,BY$37,BY$38,BY$39,BY$40,BY$41,BY$42,BY$43,BY$44,BY$45,BY$46,BY$47,BY$48,BY$49,BY$50,"#")='Часть 1'!P40),1,0)*IF(BY$33=2,CA86,1))</f>
        <v>#</v>
      </c>
      <c r="CA86" s="65" t="str">
        <f>IF(OR($B86=17,CA$2="нет"),"#",IF(CHOOSE($B86,CA$35,CA$36,CA$37,CA$38,CA$39,CA$40,CA$41,CA$42,CA$43,CA$44,CA$45,CA$46,CA$47,CA$48,CA$49,CA$50,"#")='Часть 1'!R40,1,0))</f>
        <v>#</v>
      </c>
      <c r="CB86" s="65" t="str">
        <f>IF(OR($B86=17,CB$2="нет"),"#",IF(AND('Часть 1'!S40&lt;&gt;"#",CHOOSE($B86,CB$35,CB$36,CB$37,CB$38,CB$39,CB$40,CB$41,CB$42,CB$43,CB$44,CB$45,CB$46,CB$47,CB$48,CB$49,CB$50,"#")='Часть 1'!S40),1,0)*IF(CB$33=2,CD86,1))</f>
        <v>#</v>
      </c>
      <c r="CD86" s="65" t="str">
        <f>IF(OR($B86=17,CD$2="нет"),"#",IF(CHOOSE($B86,CD$35,CD$36,CD$37,CD$38,CD$39,CD$40,CD$41,CD$42,CD$43,CD$44,CD$45,CD$46,CD$47,CD$48,CD$49,CD$50,"#")='Часть 1'!U40,1,0))</f>
        <v>#</v>
      </c>
      <c r="CE86" s="65" t="str">
        <f>IF(OR($B86=17,CE$2="нет"),"#",IF(AND('Часть 1'!V40&lt;&gt;"#",CHOOSE($B86,CE$35,CE$36,CE$37,CE$38,CE$39,CE$40,CE$41,CE$42,CE$43,CE$44,CE$45,CE$46,CE$47,CE$48,CE$49,CE$50,"#")='Часть 1'!V40),1,0)*IF(CE$33=2,CG86,1))</f>
        <v>#</v>
      </c>
      <c r="CG86" s="65" t="str">
        <f>IF(OR($B86=17,CG$2="нет"),"#",IF(CHOOSE($B86,CG$35,CG$36,CG$37,CG$38,CG$39,CG$40,CG$41,CG$42,CG$43,CG$44,CG$45,CG$46,CG$47,CG$48,CG$49,CG$50,"#")='Часть 1'!X40,1,0))</f>
        <v>#</v>
      </c>
      <c r="CH86" s="65" t="str">
        <f>IF(OR($B86=17,CH$2="нет"),"#",IF(AND('Часть 1'!Y40&lt;&gt;"#",CHOOSE($B86,CH$35,CH$36,CH$37,CH$38,CH$39,CH$40,CH$41,CH$42,CH$43,CH$44,CH$45,CH$46,CH$47,CH$48,CH$49,CH$50,"#")='Часть 1'!Y40),1,0)*IF(CH$33=2,CJ86,1))</f>
        <v>#</v>
      </c>
      <c r="CJ86" s="65" t="str">
        <f>IF(OR($B86=17,CJ$2="нет"),"#",IF(CHOOSE($B86,CJ$35,CJ$36,CJ$37,CJ$38,CJ$39,CJ$40,CJ$41,CJ$42,CJ$43,CJ$44,CJ$45,CJ$46,CJ$47,CJ$48,CJ$49,CJ$50,"#")='Часть 1'!AA40,1,0))</f>
        <v>#</v>
      </c>
      <c r="CK86" s="65" t="str">
        <f>IF(OR($B86=17,CK$2="нет"),"#",IF(AND('Часть 1'!AB40&lt;&gt;"#",CHOOSE($B86,CK$35,CK$36,CK$37,CK$38,CK$39,CK$40,CK$41,CK$42,CK$43,CK$44,CK$45,CK$46,CK$47,CK$48,CK$49,CK$50,"#")='Часть 1'!AB40),1,0)*IF(CK$33=2,CM86,1))</f>
        <v>#</v>
      </c>
      <c r="CM86" s="65" t="str">
        <f>IF(OR($B86=17,CM$2="нет"),"#",IF(CHOOSE($B86,CM$35,CM$36,CM$37,CM$38,CM$39,CM$40,CM$41,CM$42,CM$43,CM$44,CM$45,CM$46,CM$47,CM$48,CM$49,CM$50,"#")='Часть 1'!AD40,1,0))</f>
        <v>#</v>
      </c>
      <c r="CN86" s="65" t="str">
        <f>IF(OR($B86=17,CN$2="нет"),"#",IF(AND('Часть 1'!AE40&lt;&gt;"#",CHOOSE($B86,CN$35,CN$36,CN$37,CN$38,CN$39,CN$40,CN$41,CN$42,CN$43,CN$44,CN$45,CN$46,CN$47,CN$48,CN$49,CN$50,"#")='Часть 1'!AE40),1,0)*IF(CN$33=2,CP86,1))</f>
        <v>#</v>
      </c>
      <c r="CP86" s="65" t="str">
        <f>IF(OR($B86=17,CP$2="нет"),"#",IF(CHOOSE($B86,CP$35,CP$36,CP$37,CP$38,CP$39,CP$40,CP$41,CP$42,CP$43,CP$44,CP$45,CP$46,CP$47,CP$48,CP$49,CP$50,"#")='Часть 1'!AG40,1,0))</f>
        <v>#</v>
      </c>
      <c r="CQ86" s="65" t="str">
        <f>IF(OR($B86=17,CQ$2="нет"),"#",IF(AND('Часть 1'!AH40&lt;&gt;"#",CHOOSE($B86,CQ$35,CQ$36,CQ$37,CQ$38,CQ$39,CQ$40,CQ$41,CQ$42,CQ$43,CQ$44,CQ$45,CQ$46,CQ$47,CQ$48,CQ$49,CQ$50,"#")='Часть 1'!AH40),1,0)*IF(CQ$33=2,CS86,1))</f>
        <v>#</v>
      </c>
      <c r="CS86" s="65" t="str">
        <f>IF(OR($B86=17,CS$2="нет"),"#",IF(CHOOSE($B86,CS$35,CS$36,CS$37,CS$38,CS$39,CS$40,CS$41,CS$42,CS$43,CS$44,CS$45,CS$46,CS$47,CS$48,CS$49,CS$50,"#")='Часть 1'!AJ40,1,0))</f>
        <v>#</v>
      </c>
      <c r="CT86" s="65" t="str">
        <f>IF(OR($B86=17,CT$2="нет"),"#",IF(AND('Часть 1'!AK40&lt;&gt;"#",CHOOSE($B86,CT$35,CT$36,CT$37,CT$38,CT$39,CT$40,CT$41,CT$42,CT$43,CT$44,CT$45,CT$46,CT$47,CT$48,CT$49,CT$50,"#")='Часть 1'!AK40),1,0)*IF(CT$33=2,CV86,1))</f>
        <v>#</v>
      </c>
      <c r="CV86" s="65" t="str">
        <f>IF(OR($B86=17,CV$2="нет"),"#",IF(CHOOSE($B86,CV$35,CV$36,CV$37,CV$38,CV$39,CV$40,CV$41,CV$42,CV$43,CV$44,CV$45,CV$46,CV$47,CV$48,CV$49,CV$50,"#")='Часть 1'!AM40,1,0))</f>
        <v>#</v>
      </c>
      <c r="CW86" s="65" t="str">
        <f>IF(OR($B86=17,CW$2="нет"),"#",IF(AND('Часть 1'!AN40&lt;&gt;"#",CHOOSE($B86,CW$35,CW$36,CW$37,CW$38,CW$39,CW$40,CW$41,CW$42,CW$43,CW$44,CW$45,CW$46,CW$47,CW$48,CW$49,CW$50,"#")='Часть 1'!AN40),1,0)*IF(CW$33=2,CY86,1))</f>
        <v>#</v>
      </c>
      <c r="CY86" s="65" t="str">
        <f>IF(OR($B86=17,CY$2="нет"),"#",IF(CHOOSE($B86,CY$35,CY$36,CY$37,CY$38,CY$39,CY$40,CY$41,CY$42,CY$43,CY$44,CY$45,CY$46,CY$47,CY$48,CY$49,CY$50,"#")='Часть 1'!AP40,1,0))</f>
        <v>#</v>
      </c>
      <c r="CZ86" s="65" t="str">
        <f>IF(OR($B86=17,CZ$2="нет"),"#",IF(AND('Часть 1'!AQ40&lt;&gt;"#",CHOOSE($B86,CZ$35,CZ$36,CZ$37,CZ$38,CZ$39,CZ$40,CZ$41,CZ$42,CZ$43,CZ$44,CZ$45,CZ$46,CZ$47,CZ$48,CZ$49,CZ$50,"#")='Часть 1'!AQ40),1,0)*IF(CZ$33=2,DB86,1))</f>
        <v>#</v>
      </c>
      <c r="DB86" s="65" t="str">
        <f>IF(OR($B86=17,DB$2="нет"),"#",IF(CHOOSE($B86,DB$35,DB$36,DB$37,DB$38,DB$39,DB$40,DB$41,DB$42,DB$43,DB$44,DB$45,DB$46,DB$47,DB$48,DB$49,DB$50,"#")='Часть 1'!AS40,1,0))</f>
        <v>#</v>
      </c>
      <c r="DC86" s="65" t="str">
        <f>IF(OR($B86=17,DC$2="нет"),"#",IF(AND('Часть 1'!AT40&lt;&gt;"#",CHOOSE($B86,DC$35,DC$36,DC$37,DC$38,DC$39,DC$40,DC$41,DC$42,DC$43,DC$44,DC$45,DC$46,DC$47,DC$48,DC$49,DC$50,"#")='Часть 1'!AT40),1,0)*IF(DC$33=2,DE86,1))</f>
        <v>#</v>
      </c>
      <c r="DE86" s="65" t="str">
        <f>IF(OR($B86=17,DE$2="нет"),"#",IF(CHOOSE($B86,DE$35,DE$36,DE$37,DE$38,DE$39,DE$40,DE$41,DE$42,DE$43,DE$44,DE$45,DE$46,DE$47,DE$48,DE$49,DE$50,"#")='Часть 1'!AV40,1,0))</f>
        <v>#</v>
      </c>
      <c r="DF86" s="65" t="str">
        <f>IF(OR($B86=17,DF$2="нет"),"#",IF(AND('Часть 1'!AW40&lt;&gt;"#",CHOOSE($B86,DF$35,DF$36,DF$37,DF$38,DF$39,DF$40,DF$41,DF$42,DF$43,DF$44,DF$45,DF$46,DF$47,DF$48,DF$49,DF$50,"#")='Часть 1'!AW40),1,0)*IF(DF$33=2,DH86,1))</f>
        <v>#</v>
      </c>
      <c r="DH86" s="65" t="str">
        <f>IF(OR($B86=17,DH$2="нет"),"#",IF(CHOOSE($B86,DH$35,DH$36,DH$37,DH$38,DH$39,DH$40,DH$41,DH$42,DH$43,DH$44,DH$45,DH$46,DH$47,DH$48,DH$49,DH$50,"#")='Часть 1'!AY40,1,0))</f>
        <v>#</v>
      </c>
      <c r="DI86" s="65" t="str">
        <f>IF(OR($B86=17,DI$2="нет"),"#",IF(AND('Часть 1'!AZ40&lt;&gt;"#",CHOOSE($B86,DI$35,DI$36,DI$37,DI$38,DI$39,DI$40,DI$41,DI$42,DI$43,DI$44,DI$45,DI$46,DI$47,DI$48,DI$49,DI$50,"#")='Часть 1'!AZ40),1,0)*IF(DI$33=2,DK86,1))</f>
        <v>#</v>
      </c>
      <c r="DK86" s="65" t="str">
        <f>IF(OR($B86=17,DK$2="нет"),"#",IF(CHOOSE($B86,DK$35,DK$36,DK$37,DK$38,DK$39,DK$40,DK$41,DK$42,DK$43,DK$44,DK$45,DK$46,DK$47,DK$48,DK$49,DK$50,"#")='Часть 1'!BB40,1,0))</f>
        <v>#</v>
      </c>
      <c r="DL86" s="65" t="str">
        <f>IF(OR($B86=17,DL$2="нет"),"#",IF(AND('Часть 1'!BC40&lt;&gt;"#",CHOOSE($B86,DL$35,DL$36,DL$37,DL$38,DL$39,DL$40,DL$41,DL$42,DL$43,DL$44,DL$45,DL$46,DL$47,DL$48,DL$49,DL$50,"#")='Часть 1'!BC40),1,0)*IF(DL$33=2,DN86,1))</f>
        <v>#</v>
      </c>
      <c r="DN86" s="65" t="str">
        <f>IF(OR($B86=17,DN$2="нет"),"#",IF(CHOOSE($B86,DN$35,DN$36,DN$37,DN$38,DN$39,DN$40,DN$41,DN$42,DN$43,DN$44,DN$45,DN$46,DN$47,DN$48,DN$49,DN$50,"#")='Часть 1'!BE40,1,0))</f>
        <v>#</v>
      </c>
      <c r="DO86" s="65" t="str">
        <f>IF(OR($B86=17,DO$2="нет"),"#",IF(AND('Часть 1'!BF40&lt;&gt;"#",CHOOSE($B86,DO$35,DO$36,DO$37,DO$38,DO$39,DO$40,DO$41,DO$42,DO$43,DO$44,DO$45,DO$46,DO$47,DO$48,DO$49,DO$50,"#")='Часть 1'!BF40),1,0)*IF(DO$33=2,DQ86,1))</f>
        <v>#</v>
      </c>
      <c r="DQ86" s="65" t="str">
        <f>IF(OR($B86=17,DQ$2="нет"),"#",IF(CHOOSE($B86,DQ$35,DQ$36,DQ$37,DQ$38,DQ$39,DQ$40,DQ$41,DQ$42,DQ$43,DQ$44,DQ$45,DQ$46,DQ$47,DQ$48,DQ$49,DQ$50,"#")='Часть 1'!BH40,1,0))</f>
        <v>#</v>
      </c>
      <c r="DR86" s="65" t="str">
        <f>IF(OR($B86=17,DR$2="нет"),"#",IF(AND('Часть 1'!BI40&lt;&gt;"#",CHOOSE($B86,DR$35,DR$36,DR$37,DR$38,DR$39,DR$40,DR$41,DR$42,DR$43,DR$44,DR$45,DR$46,DR$47,DR$48,DR$49,DR$50,"#")='Часть 1'!BI40),1,0)*IF(DR$33=2,DT86,1))</f>
        <v>#</v>
      </c>
      <c r="DT86" s="65" t="str">
        <f>IF(OR($B86=17,DT$2="нет"),"#",IF(CHOOSE($B86,DT$35,DT$36,DT$37,DT$38,DT$39,DT$40,DT$41,DT$42,DT$43,DT$44,DT$45,DT$46,DT$47,DT$48,DT$49,DT$50,"#")='Часть 1'!BK40,1,0))</f>
        <v>#</v>
      </c>
    </row>
    <row r="87" spans="1:124" x14ac:dyDescent="0.2">
      <c r="A87" s="63">
        <v>35</v>
      </c>
      <c r="B87" s="63">
        <f>IF(AND(Список!H40&gt;0,Список!K40=1),CHOOSE(Список!M40,1,2,3,4,5,6,7,8,9,10,11,12,13,14,15,16),17)</f>
        <v>17</v>
      </c>
      <c r="C87" s="65" t="str">
        <f>IF(OR($B87=17,C$2="нет"),"#",IF(BM87=1,1,IF(CHOOSE($B87,C$35,C$36,C$37,C$38,C$39,C$40,C$41,C$42,C$43,C$44,C$45,C$46,C$47,C$48,C$49,C$50,"#")='Часть 1'!D41,1,0)*IF(C$33=2,E87,1)))</f>
        <v>#</v>
      </c>
      <c r="E87" s="65" t="str">
        <f>IF(OR($B87=17,E$2="нет"),"#",IF(CHOOSE($B87,E$35,E$36,E$37,E$38,E$39,E$40,E$41,E$42,E$43,E$44,E$45,E$46,E$47,E$48,E$49,E$50,"#")='Часть 1'!F41,1,0))</f>
        <v>#</v>
      </c>
      <c r="F87" s="65" t="str">
        <f>IF(OR($B87=17,F$2="нет"),"#",IF(BP87=1,1,IF(CHOOSE($B87,F$35,F$36,F$37,F$38,F$39,F$40,F$41,F$42,F$43,F$44,F$45,F$46,F$47,F$48,F$49,F$50,"#")='Часть 1'!G41,1,0)*IF(F$33=2,H87,1)))</f>
        <v>#</v>
      </c>
      <c r="H87" s="65" t="str">
        <f>IF(OR($B87=17,H$2="нет"),"#",IF(CHOOSE($B87,H$35,H$36,H$37,H$38,H$39,H$40,H$41,H$42,H$43,H$44,H$45,H$46,H$47,H$48,H$49,H$50,"#")='Часть 1'!I41,1,0))</f>
        <v>#</v>
      </c>
      <c r="I87" s="65" t="str">
        <f>IF(OR($B87=17,I$2="нет"),"#",IF(BS87=1,1,IF(CHOOSE($B87,I$35,I$36,I$37,I$38,I$39,I$40,I$41,I$42,I$43,I$44,I$45,I$46,I$47,I$48,I$49,I$50,"#")='Часть 1'!J41,1,0)*IF(I$33=2,K87,1)))</f>
        <v>#</v>
      </c>
      <c r="K87" s="65" t="str">
        <f>IF(OR($B87=17,K$2="нет"),"#",IF(CHOOSE($B87,K$35,K$36,K$37,K$38,K$39,K$40,K$41,K$42,K$43,K$44,K$45,K$46,K$47,K$48,K$49,K$50,"#")='Часть 1'!L41,1,0))</f>
        <v>#</v>
      </c>
      <c r="L87" s="65" t="str">
        <f>IF(OR($B87=17,L$2="нет"),"#",IF(BV87=1,1,IF(CHOOSE($B87,L$35,L$36,L$37,L$38,L$39,L$40,L$41,L$42,L$43,L$44,L$45,L$46,L$47,L$48,L$49,L$50,"#")='Часть 1'!M41,1,0)*IF(L$33=2,N87,1)))</f>
        <v>#</v>
      </c>
      <c r="N87" s="65" t="str">
        <f>IF(OR($B87=17,N$2="нет"),"#",IF(CHOOSE($B87,N$35,N$36,N$37,N$38,N$39,N$40,N$41,N$42,N$43,N$44,N$45,N$46,N$47,N$48,N$49,N$50,"#")='Часть 1'!O41,1,0))</f>
        <v>#</v>
      </c>
      <c r="O87" s="65" t="str">
        <f>IF(OR($B87=17,O$2="нет"),"#",IF(BY87=1,1,IF(CHOOSE($B87,O$35,O$36,O$37,O$38,O$39,O$40,O$41,O$42,O$43,O$44,O$45,O$46,O$47,O$48,O$49,O$50,"#")='Часть 1'!P41,1,0)*IF(O$33=2,Q87,1)))</f>
        <v>#</v>
      </c>
      <c r="Q87" s="65" t="str">
        <f>IF(OR($B87=17,Q$2="нет"),"#",IF(CHOOSE($B87,Q$35,Q$36,Q$37,Q$38,Q$39,Q$40,Q$41,Q$42,Q$43,Q$44,Q$45,Q$46,Q$47,Q$48,Q$49,Q$50,"#")='Часть 1'!R41,1,0))</f>
        <v>#</v>
      </c>
      <c r="R87" s="65" t="str">
        <f>IF(OR($B87=17,R$2="нет"),"#",IF(CB87=1,1,IF(CHOOSE($B87,R$35,R$36,R$37,R$38,R$39,R$40,R$41,R$42,R$43,R$44,R$45,R$46,R$47,R$48,R$49,R$50,"#")='Часть 1'!S41,1,0)*IF(R$33=2,T87,1)))</f>
        <v>#</v>
      </c>
      <c r="T87" s="65" t="str">
        <f>IF(OR($B87=17,T$2="нет"),"#",IF(CHOOSE($B87,T$35,T$36,T$37,T$38,T$39,T$40,T$41,T$42,T$43,T$44,T$45,T$46,T$47,T$48,T$49,T$50,"#")='Часть 1'!U41,1,0))</f>
        <v>#</v>
      </c>
      <c r="U87" s="65" t="str">
        <f>IF(OR($B87=17,U$2="нет"),"#",IF(CE87=1,1,IF(CHOOSE($B87,U$35,U$36,U$37,U$38,U$39,U$40,U$41,U$42,U$43,U$44,U$45,U$46,U$47,U$48,U$49,U$50,"#")='Часть 1'!V41,1,0)*IF(U$33=2,W87,1)))</f>
        <v>#</v>
      </c>
      <c r="W87" s="65" t="str">
        <f>IF(OR($B87=17,W$2="нет"),"#",IF(CHOOSE($B87,W$35,W$36,W$37,W$38,W$39,W$40,W$41,W$42,W$43,W$44,W$45,W$46,W$47,W$48,W$49,W$50,"#")='Часть 1'!X41,1,0))</f>
        <v>#</v>
      </c>
      <c r="X87" s="65" t="str">
        <f>IF(OR($B87=17,X$2="нет"),"#",IF(CH87=1,1,IF(CHOOSE($B87,X$35,X$36,X$37,X$38,X$39,X$40,X$41,X$42,X$43,X$44,X$45,X$46,X$47,X$48,X$49,X$50,"#")='Часть 1'!Y41,1,0)*IF(X$33=2,Z87,1)))</f>
        <v>#</v>
      </c>
      <c r="Z87" s="65" t="str">
        <f>IF(OR($B87=17,Z$2="нет"),"#",IF(CHOOSE($B87,Z$35,Z$36,Z$37,Z$38,Z$39,Z$40,Z$41,Z$42,Z$43,Z$44,Z$45,Z$46,Z$47,Z$48,Z$49,Z$50,"#")='Часть 1'!AA41,1,0))</f>
        <v>#</v>
      </c>
      <c r="AA87" s="65" t="str">
        <f>IF(OR($B87=17,AA$2="нет"),"#",IF(CK87=1,1,IF(CHOOSE($B87,AA$35,AA$36,AA$37,AA$38,AA$39,AA$40,AA$41,AA$42,AA$43,AA$44,AA$45,AA$46,AA$47,AA$48,AA$49,AA$50,"#")='Часть 1'!AB41,1,0)*IF(AA$33=2,AC87,1)))</f>
        <v>#</v>
      </c>
      <c r="AC87" s="65" t="str">
        <f>IF(OR($B87=17,AC$2="нет"),"#",IF(CHOOSE($B87,AC$35,AC$36,AC$37,AC$38,AC$39,AC$40,AC$41,AC$42,AC$43,AC$44,AC$45,AC$46,AC$47,AC$48,AC$49,AC$50,"#")='Часть 1'!AD41,1,0))</f>
        <v>#</v>
      </c>
      <c r="AD87" s="65" t="str">
        <f>IF(OR($B87=17,AD$2="нет"),"#",IF(CN87=1,1,IF(CHOOSE($B87,AD$35,AD$36,AD$37,AD$38,AD$39,AD$40,AD$41,AD$42,AD$43,AD$44,AD$45,AD$46,AD$47,AD$48,AD$49,AD$50,"#")='Часть 1'!AE41,1,0)*IF(AD$33=2,AF87,1)))</f>
        <v>#</v>
      </c>
      <c r="AF87" s="65" t="str">
        <f>IF(OR($B87=17,AF$2="нет"),"#",IF(CHOOSE($B87,AF$35,AF$36,AF$37,AF$38,AF$39,AF$40,AF$41,AF$42,AF$43,AF$44,AF$45,AF$46,AF$47,AF$48,AF$49,AF$50,"#")='Часть 1'!AG41,1,0))</f>
        <v>#</v>
      </c>
      <c r="AG87" s="65" t="str">
        <f>IF(OR($B87=17,AG$2="нет"),"#",IF(CQ87=1,1,IF(CHOOSE($B87,AG$35,AG$36,AG$37,AG$38,AG$39,AG$40,AG$41,AG$42,AG$43,AG$44,AG$45,AG$46,AG$47,AG$48,AG$49,AG$50,"#")='Часть 1'!AH41,1,0)*IF(AG$33=2,AI87,1)))</f>
        <v>#</v>
      </c>
      <c r="AI87" s="65" t="str">
        <f>IF(OR($B87=17,AI$2="нет"),"#",IF(CHOOSE($B87,AI$35,AI$36,AI$37,AI$38,AI$39,AI$40,AI$41,AI$42,AI$43,AI$44,AI$45,AI$46,AI$47,AI$48,AI$49,AI$50,"#")='Часть 1'!AJ41,1,0))</f>
        <v>#</v>
      </c>
      <c r="AJ87" s="65" t="str">
        <f>IF(OR($B87=17,AJ$2="нет"),"#",IF(CT87=1,1,IF(CHOOSE($B87,AJ$35,AJ$36,AJ$37,AJ$38,AJ$39,AJ$40,AJ$41,AJ$42,AJ$43,AJ$44,AJ$45,AJ$46,AJ$47,AJ$48,AJ$49,AJ$50,"#")='Часть 1'!AK41,1,0)*IF(AJ$33=2,AL87,1)))</f>
        <v>#</v>
      </c>
      <c r="AL87" s="65" t="str">
        <f>IF(OR($B87=17,AL$2="нет"),"#",IF(CHOOSE($B87,AL$35,AL$36,AL$37,AL$38,AL$39,AL$40,AL$41,AL$42,AL$43,AL$44,AL$45,AL$46,AL$47,AL$48,AL$49,AL$50,"#")='Часть 1'!AM41,1,0))</f>
        <v>#</v>
      </c>
      <c r="AM87" s="65" t="str">
        <f>IF(OR($B87=17,AM$2="нет"),"#",IF(CW87=1,1,IF(CHOOSE($B87,AM$35,AM$36,AM$37,AM$38,AM$39,AM$40,AM$41,AM$42,AM$43,AM$44,AM$45,AM$46,AM$47,AM$48,AM$49,AM$50,"#")='Часть 1'!AN41,1,0)*IF(AM$33=2,AO87,1)))</f>
        <v>#</v>
      </c>
      <c r="AO87" s="65" t="str">
        <f>IF(OR($B87=17,AO$2="нет"),"#",IF(CHOOSE($B87,AO$35,AO$36,AO$37,AO$38,AO$39,AO$40,AO$41,AO$42,AO$43,AO$44,AO$45,AO$46,AO$47,AO$48,AO$49,AO$50,"#")='Часть 1'!AP41,1,0))</f>
        <v>#</v>
      </c>
      <c r="AP87" s="65" t="str">
        <f>IF(OR($B87=17,AP$2="нет"),"#",IF(CZ87=1,1,IF(CHOOSE($B87,AP$35,AP$36,AP$37,AP$38,AP$39,AP$40,AP$41,AP$42,AP$43,AP$44,AP$45,AP$46,AP$47,AP$48,AP$49,AP$50,"#")='Часть 1'!AQ41,1,0)*IF(AP$33=2,AR87,1)))</f>
        <v>#</v>
      </c>
      <c r="AR87" s="65" t="str">
        <f>IF(OR($B87=17,AR$2="нет"),"#",IF(CHOOSE($B87,AR$35,AR$36,AR$37,AR$38,AR$39,AR$40,AR$41,AR$42,AR$43,AR$44,AR$45,AR$46,AR$47,AR$48,AR$49,AR$50,"#")='Часть 1'!AS41,1,0))</f>
        <v>#</v>
      </c>
      <c r="AS87" s="65" t="str">
        <f>IF(OR($B87=17,AS$2="нет"),"#",IF(DC87=1,1,IF(CHOOSE($B87,AS$35,AS$36,AS$37,AS$38,AS$39,AS$40,AS$41,AS$42,AS$43,AS$44,AS$45,AS$46,AS$47,AS$48,AS$49,AS$50,"#")='Часть 1'!AT41,1,0)*IF(AS$33=2,AU87,1)))</f>
        <v>#</v>
      </c>
      <c r="AU87" s="65" t="str">
        <f>IF(OR($B87=17,AU$2="нет"),"#",IF(CHOOSE($B87,AU$35,AU$36,AU$37,AU$38,AU$39,AU$40,AU$41,AU$42,AU$43,AU$44,AU$45,AU$46,AU$47,AU$48,AU$49,AU$50,"#")='Часть 1'!AV41,1,0))</f>
        <v>#</v>
      </c>
      <c r="AV87" s="65" t="str">
        <f>IF(OR($B87=17,AV$2="нет"),"#",IF(DF87=1,1,IF(CHOOSE($B87,AV$35,AV$36,AV$37,AV$38,AV$39,AV$40,AV$41,AV$42,AV$43,AV$44,AV$45,AV$46,AV$47,AV$48,AV$49,AV$50,"#")='Часть 1'!AW41,1,0)*IF(AV$33=2,AX87,1)))</f>
        <v>#</v>
      </c>
      <c r="AX87" s="65" t="str">
        <f>IF(OR($B87=17,AX$2="нет"),"#",IF(CHOOSE($B87,AX$35,AX$36,AX$37,AX$38,AX$39,AX$40,AX$41,AX$42,AX$43,AX$44,AX$45,AX$46,AX$47,AX$48,AX$49,AX$50,"#")='Часть 1'!AY41,1,0))</f>
        <v>#</v>
      </c>
      <c r="AY87" s="65" t="str">
        <f>IF(OR($B87=17,AY$2="нет"),"#",IF(DI87=1,1,IF(CHOOSE($B87,AY$35,AY$36,AY$37,AY$38,AY$39,AY$40,AY$41,AY$42,AY$43,AY$44,AY$45,AY$46,AY$47,AY$48,AY$49,AY$50,"#")='Часть 1'!AZ41,1,0)*IF(AY$33=2,BA87,1)))</f>
        <v>#</v>
      </c>
      <c r="BA87" s="65" t="str">
        <f>IF(OR($B87=17,BA$2="нет"),"#",IF(CHOOSE($B87,BA$35,BA$36,BA$37,BA$38,BA$39,BA$40,BA$41,BA$42,BA$43,BA$44,BA$45,BA$46,BA$47,BA$48,BA$49,BA$50,"#")='Часть 1'!BB41,1,0))</f>
        <v>#</v>
      </c>
      <c r="BB87" s="65" t="str">
        <f>IF(OR($B87=17,BB$2="нет"),"#",IF(DL87=1,1,IF(CHOOSE($B87,BB$35,BB$36,BB$37,BB$38,BB$39,BB$40,BB$41,BB$42,BB$43,BB$44,BB$45,BB$46,BB$47,BB$48,BB$49,BB$50,"#")='Часть 1'!BC41,1,0)*IF(BB$33=2,BD87,1)))</f>
        <v>#</v>
      </c>
      <c r="BD87" s="65" t="str">
        <f>IF(OR($B87=17,BD$2="нет"),"#",IF(CHOOSE($B87,BD$35,BD$36,BD$37,BD$38,BD$39,BD$40,BD$41,BD$42,BD$43,BD$44,BD$45,BD$46,BD$47,BD$48,BD$49,BD$50,"#")='Часть 1'!BE41,1,0))</f>
        <v>#</v>
      </c>
      <c r="BE87" s="65" t="str">
        <f>IF(OR($B87=17,BE$2="нет"),"#",IF(DO87=1,1,IF(CHOOSE($B87,BE$35,BE$36,BE$37,BE$38,BE$39,BE$40,BE$41,BE$42,BE$43,BE$44,BE$45,BE$46,BE$47,BE$48,BE$49,BE$50,"#")='Часть 1'!BF41,1,0)*IF(BE$33=2,BG87,1)))</f>
        <v>#</v>
      </c>
      <c r="BG87" s="65" t="str">
        <f>IF(OR($B87=17,BG$2="нет"),"#",IF(CHOOSE($B87,BG$35,BG$36,BG$37,BG$38,BG$39,BG$40,BG$41,BG$42,BG$43,BG$44,BG$45,BG$46,BG$47,BG$48,BG$49,BG$50,"#")='Часть 1'!BH41,1,0))</f>
        <v>#</v>
      </c>
      <c r="BH87" s="65" t="str">
        <f>IF(OR($B87=17,BH$2="нет"),"#",IF(DR87=1,1,IF(CHOOSE($B87,BH$35,BH$36,BH$37,BH$38,BH$39,BH$40,BH$41,BH$42,BH$43,BH$44,BH$45,BH$46,BH$47,BH$48,BH$49,BH$50,"#")='Часть 1'!BI41,1,0)*IF(BH$33=2,BJ87,1)))</f>
        <v>#</v>
      </c>
      <c r="BJ87" s="65" t="str">
        <f>IF(OR($B87=17,BJ$2="нет"),"#",IF(CHOOSE($B87,BJ$35,BJ$36,BJ$37,BJ$38,BJ$39,BJ$40,BJ$41,BJ$42,BJ$43,BJ$44,BJ$45,BJ$46,BJ$47,BJ$48,BJ$49,BJ$50,"#")='Часть 1'!BK41,1,0))</f>
        <v>#</v>
      </c>
      <c r="BM87" s="65" t="str">
        <f>IF(OR($B87=17,BM$2="нет"),"#",IF(AND('Часть 1'!D41&lt;&gt;"#",CHOOSE($B87,BM$35,BM$36,BM$37,BM$38,BM$39,BM$40,BM$41,BM$42,BM$43,BM$44,BM$45,BM$46,BM$47,BM$48,BM$49,BM$50,"#")='Часть 1'!D41),1,0)*IF(BM$33=2,BO87,1))</f>
        <v>#</v>
      </c>
      <c r="BO87" s="65" t="str">
        <f>IF(OR($B87=17,BO$2="нет"),"#",IF(CHOOSE($B87,BO$35,BO$36,BO$37,BO$38,BO$39,BO$40,BO$41,BO$42,BO$43,BO$44,BO$45,BO$46,BO$47,BO$48,BO$49,BO$50,"#")='Часть 1'!F41,1,0))</f>
        <v>#</v>
      </c>
      <c r="BP87" s="65" t="str">
        <f>IF(OR($B87=17,BP$2="нет"),"#",IF(AND('Часть 1'!G41&lt;&gt;"#",CHOOSE($B87,BP$35,BP$36,BP$37,BP$38,BP$39,BP$40,BP$41,BP$42,BP$43,BP$44,BP$45,BP$46,BP$47,BP$48,BP$49,BP$50,"#")='Часть 1'!G41),1,0)*IF(BP$33=2,BR87,1))</f>
        <v>#</v>
      </c>
      <c r="BR87" s="65" t="str">
        <f>IF(OR($B87=17,BR$2="нет"),"#",IF(CHOOSE($B87,BR$35,BR$36,BR$37,BR$38,BR$39,BR$40,BR$41,BR$42,BR$43,BR$44,BR$45,BR$46,BR$47,BR$48,BR$49,BR$50,"#")='Часть 1'!I41,1,0))</f>
        <v>#</v>
      </c>
      <c r="BS87" s="65" t="str">
        <f>IF(OR($B87=17,BS$2="нет"),"#",IF(AND('Часть 1'!J41&lt;&gt;"#",CHOOSE($B87,BS$35,BS$36,BS$37,BS$38,BS$39,BS$40,BS$41,BS$42,BS$43,BS$44,BS$45,BS$46,BS$47,BS$48,BS$49,BS$50,"#")='Часть 1'!J41),1,0)*IF(BS$33=2,BU87,1))</f>
        <v>#</v>
      </c>
      <c r="BU87" s="65" t="str">
        <f>IF(OR($B87=17,BU$2="нет"),"#",IF(CHOOSE($B87,BU$35,BU$36,BU$37,BU$38,BU$39,BU$40,BU$41,BU$42,BU$43,BU$44,BU$45,BU$46,BU$47,BU$48,BU$49,BU$50,"#")='Часть 1'!L41,1,0))</f>
        <v>#</v>
      </c>
      <c r="BV87" s="65" t="str">
        <f>IF(OR($B87=17,BV$2="нет"),"#",IF(AND('Часть 1'!M41&lt;&gt;"#",CHOOSE($B87,BV$35,BV$36,BV$37,BV$38,BV$39,BV$40,BV$41,BV$42,BV$43,BV$44,BV$45,BV$46,BV$47,BV$48,BV$49,BV$50,"#")='Часть 1'!M41),1,0)*IF(BV$33=2,BX87,1))</f>
        <v>#</v>
      </c>
      <c r="BX87" s="65" t="str">
        <f>IF(OR($B87=17,BX$2="нет"),"#",IF(CHOOSE($B87,BX$35,BX$36,BX$37,BX$38,BX$39,BX$40,BX$41,BX$42,BX$43,BX$44,BX$45,BX$46,BX$47,BX$48,BX$49,BX$50,"#")='Часть 1'!O41,1,0))</f>
        <v>#</v>
      </c>
      <c r="BY87" s="65" t="str">
        <f>IF(OR($B87=17,BY$2="нет"),"#",IF(AND('Часть 1'!P41&lt;&gt;"#",CHOOSE($B87,BY$35,BY$36,BY$37,BY$38,BY$39,BY$40,BY$41,BY$42,BY$43,BY$44,BY$45,BY$46,BY$47,BY$48,BY$49,BY$50,"#")='Часть 1'!P41),1,0)*IF(BY$33=2,CA87,1))</f>
        <v>#</v>
      </c>
      <c r="CA87" s="65" t="str">
        <f>IF(OR($B87=17,CA$2="нет"),"#",IF(CHOOSE($B87,CA$35,CA$36,CA$37,CA$38,CA$39,CA$40,CA$41,CA$42,CA$43,CA$44,CA$45,CA$46,CA$47,CA$48,CA$49,CA$50,"#")='Часть 1'!R41,1,0))</f>
        <v>#</v>
      </c>
      <c r="CB87" s="65" t="str">
        <f>IF(OR($B87=17,CB$2="нет"),"#",IF(AND('Часть 1'!S41&lt;&gt;"#",CHOOSE($B87,CB$35,CB$36,CB$37,CB$38,CB$39,CB$40,CB$41,CB$42,CB$43,CB$44,CB$45,CB$46,CB$47,CB$48,CB$49,CB$50,"#")='Часть 1'!S41),1,0)*IF(CB$33=2,CD87,1))</f>
        <v>#</v>
      </c>
      <c r="CD87" s="65" t="str">
        <f>IF(OR($B87=17,CD$2="нет"),"#",IF(CHOOSE($B87,CD$35,CD$36,CD$37,CD$38,CD$39,CD$40,CD$41,CD$42,CD$43,CD$44,CD$45,CD$46,CD$47,CD$48,CD$49,CD$50,"#")='Часть 1'!U41,1,0))</f>
        <v>#</v>
      </c>
      <c r="CE87" s="65" t="str">
        <f>IF(OR($B87=17,CE$2="нет"),"#",IF(AND('Часть 1'!V41&lt;&gt;"#",CHOOSE($B87,CE$35,CE$36,CE$37,CE$38,CE$39,CE$40,CE$41,CE$42,CE$43,CE$44,CE$45,CE$46,CE$47,CE$48,CE$49,CE$50,"#")='Часть 1'!V41),1,0)*IF(CE$33=2,CG87,1))</f>
        <v>#</v>
      </c>
      <c r="CG87" s="65" t="str">
        <f>IF(OR($B87=17,CG$2="нет"),"#",IF(CHOOSE($B87,CG$35,CG$36,CG$37,CG$38,CG$39,CG$40,CG$41,CG$42,CG$43,CG$44,CG$45,CG$46,CG$47,CG$48,CG$49,CG$50,"#")='Часть 1'!X41,1,0))</f>
        <v>#</v>
      </c>
      <c r="CH87" s="65" t="str">
        <f>IF(OR($B87=17,CH$2="нет"),"#",IF(AND('Часть 1'!Y41&lt;&gt;"#",CHOOSE($B87,CH$35,CH$36,CH$37,CH$38,CH$39,CH$40,CH$41,CH$42,CH$43,CH$44,CH$45,CH$46,CH$47,CH$48,CH$49,CH$50,"#")='Часть 1'!Y41),1,0)*IF(CH$33=2,CJ87,1))</f>
        <v>#</v>
      </c>
      <c r="CJ87" s="65" t="str">
        <f>IF(OR($B87=17,CJ$2="нет"),"#",IF(CHOOSE($B87,CJ$35,CJ$36,CJ$37,CJ$38,CJ$39,CJ$40,CJ$41,CJ$42,CJ$43,CJ$44,CJ$45,CJ$46,CJ$47,CJ$48,CJ$49,CJ$50,"#")='Часть 1'!AA41,1,0))</f>
        <v>#</v>
      </c>
      <c r="CK87" s="65" t="str">
        <f>IF(OR($B87=17,CK$2="нет"),"#",IF(AND('Часть 1'!AB41&lt;&gt;"#",CHOOSE($B87,CK$35,CK$36,CK$37,CK$38,CK$39,CK$40,CK$41,CK$42,CK$43,CK$44,CK$45,CK$46,CK$47,CK$48,CK$49,CK$50,"#")='Часть 1'!AB41),1,0)*IF(CK$33=2,CM87,1))</f>
        <v>#</v>
      </c>
      <c r="CM87" s="65" t="str">
        <f>IF(OR($B87=17,CM$2="нет"),"#",IF(CHOOSE($B87,CM$35,CM$36,CM$37,CM$38,CM$39,CM$40,CM$41,CM$42,CM$43,CM$44,CM$45,CM$46,CM$47,CM$48,CM$49,CM$50,"#")='Часть 1'!AD41,1,0))</f>
        <v>#</v>
      </c>
      <c r="CN87" s="65" t="str">
        <f>IF(OR($B87=17,CN$2="нет"),"#",IF(AND('Часть 1'!AE41&lt;&gt;"#",CHOOSE($B87,CN$35,CN$36,CN$37,CN$38,CN$39,CN$40,CN$41,CN$42,CN$43,CN$44,CN$45,CN$46,CN$47,CN$48,CN$49,CN$50,"#")='Часть 1'!AE41),1,0)*IF(CN$33=2,CP87,1))</f>
        <v>#</v>
      </c>
      <c r="CP87" s="65" t="str">
        <f>IF(OR($B87=17,CP$2="нет"),"#",IF(CHOOSE($B87,CP$35,CP$36,CP$37,CP$38,CP$39,CP$40,CP$41,CP$42,CP$43,CP$44,CP$45,CP$46,CP$47,CP$48,CP$49,CP$50,"#")='Часть 1'!AG41,1,0))</f>
        <v>#</v>
      </c>
      <c r="CQ87" s="65" t="str">
        <f>IF(OR($B87=17,CQ$2="нет"),"#",IF(AND('Часть 1'!AH41&lt;&gt;"#",CHOOSE($B87,CQ$35,CQ$36,CQ$37,CQ$38,CQ$39,CQ$40,CQ$41,CQ$42,CQ$43,CQ$44,CQ$45,CQ$46,CQ$47,CQ$48,CQ$49,CQ$50,"#")='Часть 1'!AH41),1,0)*IF(CQ$33=2,CS87,1))</f>
        <v>#</v>
      </c>
      <c r="CS87" s="65" t="str">
        <f>IF(OR($B87=17,CS$2="нет"),"#",IF(CHOOSE($B87,CS$35,CS$36,CS$37,CS$38,CS$39,CS$40,CS$41,CS$42,CS$43,CS$44,CS$45,CS$46,CS$47,CS$48,CS$49,CS$50,"#")='Часть 1'!AJ41,1,0))</f>
        <v>#</v>
      </c>
      <c r="CT87" s="65" t="str">
        <f>IF(OR($B87=17,CT$2="нет"),"#",IF(AND('Часть 1'!AK41&lt;&gt;"#",CHOOSE($B87,CT$35,CT$36,CT$37,CT$38,CT$39,CT$40,CT$41,CT$42,CT$43,CT$44,CT$45,CT$46,CT$47,CT$48,CT$49,CT$50,"#")='Часть 1'!AK41),1,0)*IF(CT$33=2,CV87,1))</f>
        <v>#</v>
      </c>
      <c r="CV87" s="65" t="str">
        <f>IF(OR($B87=17,CV$2="нет"),"#",IF(CHOOSE($B87,CV$35,CV$36,CV$37,CV$38,CV$39,CV$40,CV$41,CV$42,CV$43,CV$44,CV$45,CV$46,CV$47,CV$48,CV$49,CV$50,"#")='Часть 1'!AM41,1,0))</f>
        <v>#</v>
      </c>
      <c r="CW87" s="65" t="str">
        <f>IF(OR($B87=17,CW$2="нет"),"#",IF(AND('Часть 1'!AN41&lt;&gt;"#",CHOOSE($B87,CW$35,CW$36,CW$37,CW$38,CW$39,CW$40,CW$41,CW$42,CW$43,CW$44,CW$45,CW$46,CW$47,CW$48,CW$49,CW$50,"#")='Часть 1'!AN41),1,0)*IF(CW$33=2,CY87,1))</f>
        <v>#</v>
      </c>
      <c r="CY87" s="65" t="str">
        <f>IF(OR($B87=17,CY$2="нет"),"#",IF(CHOOSE($B87,CY$35,CY$36,CY$37,CY$38,CY$39,CY$40,CY$41,CY$42,CY$43,CY$44,CY$45,CY$46,CY$47,CY$48,CY$49,CY$50,"#")='Часть 1'!AP41,1,0))</f>
        <v>#</v>
      </c>
      <c r="CZ87" s="65" t="str">
        <f>IF(OR($B87=17,CZ$2="нет"),"#",IF(AND('Часть 1'!AQ41&lt;&gt;"#",CHOOSE($B87,CZ$35,CZ$36,CZ$37,CZ$38,CZ$39,CZ$40,CZ$41,CZ$42,CZ$43,CZ$44,CZ$45,CZ$46,CZ$47,CZ$48,CZ$49,CZ$50,"#")='Часть 1'!AQ41),1,0)*IF(CZ$33=2,DB87,1))</f>
        <v>#</v>
      </c>
      <c r="DB87" s="65" t="str">
        <f>IF(OR($B87=17,DB$2="нет"),"#",IF(CHOOSE($B87,DB$35,DB$36,DB$37,DB$38,DB$39,DB$40,DB$41,DB$42,DB$43,DB$44,DB$45,DB$46,DB$47,DB$48,DB$49,DB$50,"#")='Часть 1'!AS41,1,0))</f>
        <v>#</v>
      </c>
      <c r="DC87" s="65" t="str">
        <f>IF(OR($B87=17,DC$2="нет"),"#",IF(AND('Часть 1'!AT41&lt;&gt;"#",CHOOSE($B87,DC$35,DC$36,DC$37,DC$38,DC$39,DC$40,DC$41,DC$42,DC$43,DC$44,DC$45,DC$46,DC$47,DC$48,DC$49,DC$50,"#")='Часть 1'!AT41),1,0)*IF(DC$33=2,DE87,1))</f>
        <v>#</v>
      </c>
      <c r="DE87" s="65" t="str">
        <f>IF(OR($B87=17,DE$2="нет"),"#",IF(CHOOSE($B87,DE$35,DE$36,DE$37,DE$38,DE$39,DE$40,DE$41,DE$42,DE$43,DE$44,DE$45,DE$46,DE$47,DE$48,DE$49,DE$50,"#")='Часть 1'!AV41,1,0))</f>
        <v>#</v>
      </c>
      <c r="DF87" s="65" t="str">
        <f>IF(OR($B87=17,DF$2="нет"),"#",IF(AND('Часть 1'!AW41&lt;&gt;"#",CHOOSE($B87,DF$35,DF$36,DF$37,DF$38,DF$39,DF$40,DF$41,DF$42,DF$43,DF$44,DF$45,DF$46,DF$47,DF$48,DF$49,DF$50,"#")='Часть 1'!AW41),1,0)*IF(DF$33=2,DH87,1))</f>
        <v>#</v>
      </c>
      <c r="DH87" s="65" t="str">
        <f>IF(OR($B87=17,DH$2="нет"),"#",IF(CHOOSE($B87,DH$35,DH$36,DH$37,DH$38,DH$39,DH$40,DH$41,DH$42,DH$43,DH$44,DH$45,DH$46,DH$47,DH$48,DH$49,DH$50,"#")='Часть 1'!AY41,1,0))</f>
        <v>#</v>
      </c>
      <c r="DI87" s="65" t="str">
        <f>IF(OR($B87=17,DI$2="нет"),"#",IF(AND('Часть 1'!AZ41&lt;&gt;"#",CHOOSE($B87,DI$35,DI$36,DI$37,DI$38,DI$39,DI$40,DI$41,DI$42,DI$43,DI$44,DI$45,DI$46,DI$47,DI$48,DI$49,DI$50,"#")='Часть 1'!AZ41),1,0)*IF(DI$33=2,DK87,1))</f>
        <v>#</v>
      </c>
      <c r="DK87" s="65" t="str">
        <f>IF(OR($B87=17,DK$2="нет"),"#",IF(CHOOSE($B87,DK$35,DK$36,DK$37,DK$38,DK$39,DK$40,DK$41,DK$42,DK$43,DK$44,DK$45,DK$46,DK$47,DK$48,DK$49,DK$50,"#")='Часть 1'!BB41,1,0))</f>
        <v>#</v>
      </c>
      <c r="DL87" s="65" t="str">
        <f>IF(OR($B87=17,DL$2="нет"),"#",IF(AND('Часть 1'!BC41&lt;&gt;"#",CHOOSE($B87,DL$35,DL$36,DL$37,DL$38,DL$39,DL$40,DL$41,DL$42,DL$43,DL$44,DL$45,DL$46,DL$47,DL$48,DL$49,DL$50,"#")='Часть 1'!BC41),1,0)*IF(DL$33=2,DN87,1))</f>
        <v>#</v>
      </c>
      <c r="DN87" s="65" t="str">
        <f>IF(OR($B87=17,DN$2="нет"),"#",IF(CHOOSE($B87,DN$35,DN$36,DN$37,DN$38,DN$39,DN$40,DN$41,DN$42,DN$43,DN$44,DN$45,DN$46,DN$47,DN$48,DN$49,DN$50,"#")='Часть 1'!BE41,1,0))</f>
        <v>#</v>
      </c>
      <c r="DO87" s="65" t="str">
        <f>IF(OR($B87=17,DO$2="нет"),"#",IF(AND('Часть 1'!BF41&lt;&gt;"#",CHOOSE($B87,DO$35,DO$36,DO$37,DO$38,DO$39,DO$40,DO$41,DO$42,DO$43,DO$44,DO$45,DO$46,DO$47,DO$48,DO$49,DO$50,"#")='Часть 1'!BF41),1,0)*IF(DO$33=2,DQ87,1))</f>
        <v>#</v>
      </c>
      <c r="DQ87" s="65" t="str">
        <f>IF(OR($B87=17,DQ$2="нет"),"#",IF(CHOOSE($B87,DQ$35,DQ$36,DQ$37,DQ$38,DQ$39,DQ$40,DQ$41,DQ$42,DQ$43,DQ$44,DQ$45,DQ$46,DQ$47,DQ$48,DQ$49,DQ$50,"#")='Часть 1'!BH41,1,0))</f>
        <v>#</v>
      </c>
      <c r="DR87" s="65" t="str">
        <f>IF(OR($B87=17,DR$2="нет"),"#",IF(AND('Часть 1'!BI41&lt;&gt;"#",CHOOSE($B87,DR$35,DR$36,DR$37,DR$38,DR$39,DR$40,DR$41,DR$42,DR$43,DR$44,DR$45,DR$46,DR$47,DR$48,DR$49,DR$50,"#")='Часть 1'!BI41),1,0)*IF(DR$33=2,DT87,1))</f>
        <v>#</v>
      </c>
      <c r="DT87" s="65" t="str">
        <f>IF(OR($B87=17,DT$2="нет"),"#",IF(CHOOSE($B87,DT$35,DT$36,DT$37,DT$38,DT$39,DT$40,DT$41,DT$42,DT$43,DT$44,DT$45,DT$46,DT$47,DT$48,DT$49,DT$50,"#")='Часть 1'!BK41,1,0))</f>
        <v>#</v>
      </c>
    </row>
    <row r="88" spans="1:124" x14ac:dyDescent="0.2">
      <c r="A88" s="63">
        <v>36</v>
      </c>
      <c r="B88" s="63">
        <f>IF(AND(Список!H41&gt;0,Список!K41=1),CHOOSE(Список!M41,1,2,3,4,5,6,7,8,9,10,11,12,13,14,15,16),17)</f>
        <v>17</v>
      </c>
      <c r="C88" s="65" t="str">
        <f>IF(OR($B88=17,C$2="нет"),"#",IF(BM88=1,1,IF(CHOOSE($B88,C$35,C$36,C$37,C$38,C$39,C$40,C$41,C$42,C$43,C$44,C$45,C$46,C$47,C$48,C$49,C$50,"#")='Часть 1'!D42,1,0)*IF(C$33=2,E88,1)))</f>
        <v>#</v>
      </c>
      <c r="E88" s="65" t="str">
        <f>IF(OR($B88=17,E$2="нет"),"#",IF(CHOOSE($B88,E$35,E$36,E$37,E$38,E$39,E$40,E$41,E$42,E$43,E$44,E$45,E$46,E$47,E$48,E$49,E$50,"#")='Часть 1'!F42,1,0))</f>
        <v>#</v>
      </c>
      <c r="F88" s="65" t="str">
        <f>IF(OR($B88=17,F$2="нет"),"#",IF(BP88=1,1,IF(CHOOSE($B88,F$35,F$36,F$37,F$38,F$39,F$40,F$41,F$42,F$43,F$44,F$45,F$46,F$47,F$48,F$49,F$50,"#")='Часть 1'!G42,1,0)*IF(F$33=2,H88,1)))</f>
        <v>#</v>
      </c>
      <c r="H88" s="65" t="str">
        <f>IF(OR($B88=17,H$2="нет"),"#",IF(CHOOSE($B88,H$35,H$36,H$37,H$38,H$39,H$40,H$41,H$42,H$43,H$44,H$45,H$46,H$47,H$48,H$49,H$50,"#")='Часть 1'!I42,1,0))</f>
        <v>#</v>
      </c>
      <c r="I88" s="65" t="str">
        <f>IF(OR($B88=17,I$2="нет"),"#",IF(BS88=1,1,IF(CHOOSE($B88,I$35,I$36,I$37,I$38,I$39,I$40,I$41,I$42,I$43,I$44,I$45,I$46,I$47,I$48,I$49,I$50,"#")='Часть 1'!J42,1,0)*IF(I$33=2,K88,1)))</f>
        <v>#</v>
      </c>
      <c r="K88" s="65" t="str">
        <f>IF(OR($B88=17,K$2="нет"),"#",IF(CHOOSE($B88,K$35,K$36,K$37,K$38,K$39,K$40,K$41,K$42,K$43,K$44,K$45,K$46,K$47,K$48,K$49,K$50,"#")='Часть 1'!L42,1,0))</f>
        <v>#</v>
      </c>
      <c r="L88" s="65" t="str">
        <f>IF(OR($B88=17,L$2="нет"),"#",IF(BV88=1,1,IF(CHOOSE($B88,L$35,L$36,L$37,L$38,L$39,L$40,L$41,L$42,L$43,L$44,L$45,L$46,L$47,L$48,L$49,L$50,"#")='Часть 1'!M42,1,0)*IF(L$33=2,N88,1)))</f>
        <v>#</v>
      </c>
      <c r="N88" s="65" t="str">
        <f>IF(OR($B88=17,N$2="нет"),"#",IF(CHOOSE($B88,N$35,N$36,N$37,N$38,N$39,N$40,N$41,N$42,N$43,N$44,N$45,N$46,N$47,N$48,N$49,N$50,"#")='Часть 1'!O42,1,0))</f>
        <v>#</v>
      </c>
      <c r="O88" s="65" t="str">
        <f>IF(OR($B88=17,O$2="нет"),"#",IF(BY88=1,1,IF(CHOOSE($B88,O$35,O$36,O$37,O$38,O$39,O$40,O$41,O$42,O$43,O$44,O$45,O$46,O$47,O$48,O$49,O$50,"#")='Часть 1'!P42,1,0)*IF(O$33=2,Q88,1)))</f>
        <v>#</v>
      </c>
      <c r="Q88" s="65" t="str">
        <f>IF(OR($B88=17,Q$2="нет"),"#",IF(CHOOSE($B88,Q$35,Q$36,Q$37,Q$38,Q$39,Q$40,Q$41,Q$42,Q$43,Q$44,Q$45,Q$46,Q$47,Q$48,Q$49,Q$50,"#")='Часть 1'!R42,1,0))</f>
        <v>#</v>
      </c>
      <c r="R88" s="65" t="str">
        <f>IF(OR($B88=17,R$2="нет"),"#",IF(CB88=1,1,IF(CHOOSE($B88,R$35,R$36,R$37,R$38,R$39,R$40,R$41,R$42,R$43,R$44,R$45,R$46,R$47,R$48,R$49,R$50,"#")='Часть 1'!S42,1,0)*IF(R$33=2,T88,1)))</f>
        <v>#</v>
      </c>
      <c r="T88" s="65" t="str">
        <f>IF(OR($B88=17,T$2="нет"),"#",IF(CHOOSE($B88,T$35,T$36,T$37,T$38,T$39,T$40,T$41,T$42,T$43,T$44,T$45,T$46,T$47,T$48,T$49,T$50,"#")='Часть 1'!U42,1,0))</f>
        <v>#</v>
      </c>
      <c r="U88" s="65" t="str">
        <f>IF(OR($B88=17,U$2="нет"),"#",IF(CE88=1,1,IF(CHOOSE($B88,U$35,U$36,U$37,U$38,U$39,U$40,U$41,U$42,U$43,U$44,U$45,U$46,U$47,U$48,U$49,U$50,"#")='Часть 1'!V42,1,0)*IF(U$33=2,W88,1)))</f>
        <v>#</v>
      </c>
      <c r="W88" s="65" t="str">
        <f>IF(OR($B88=17,W$2="нет"),"#",IF(CHOOSE($B88,W$35,W$36,W$37,W$38,W$39,W$40,W$41,W$42,W$43,W$44,W$45,W$46,W$47,W$48,W$49,W$50,"#")='Часть 1'!X42,1,0))</f>
        <v>#</v>
      </c>
      <c r="X88" s="65" t="str">
        <f>IF(OR($B88=17,X$2="нет"),"#",IF(CH88=1,1,IF(CHOOSE($B88,X$35,X$36,X$37,X$38,X$39,X$40,X$41,X$42,X$43,X$44,X$45,X$46,X$47,X$48,X$49,X$50,"#")='Часть 1'!Y42,1,0)*IF(X$33=2,Z88,1)))</f>
        <v>#</v>
      </c>
      <c r="Z88" s="65" t="str">
        <f>IF(OR($B88=17,Z$2="нет"),"#",IF(CHOOSE($B88,Z$35,Z$36,Z$37,Z$38,Z$39,Z$40,Z$41,Z$42,Z$43,Z$44,Z$45,Z$46,Z$47,Z$48,Z$49,Z$50,"#")='Часть 1'!AA42,1,0))</f>
        <v>#</v>
      </c>
      <c r="AA88" s="65" t="str">
        <f>IF(OR($B88=17,AA$2="нет"),"#",IF(CK88=1,1,IF(CHOOSE($B88,AA$35,AA$36,AA$37,AA$38,AA$39,AA$40,AA$41,AA$42,AA$43,AA$44,AA$45,AA$46,AA$47,AA$48,AA$49,AA$50,"#")='Часть 1'!AB42,1,0)*IF(AA$33=2,AC88,1)))</f>
        <v>#</v>
      </c>
      <c r="AC88" s="65" t="str">
        <f>IF(OR($B88=17,AC$2="нет"),"#",IF(CHOOSE($B88,AC$35,AC$36,AC$37,AC$38,AC$39,AC$40,AC$41,AC$42,AC$43,AC$44,AC$45,AC$46,AC$47,AC$48,AC$49,AC$50,"#")='Часть 1'!AD42,1,0))</f>
        <v>#</v>
      </c>
      <c r="AD88" s="65" t="str">
        <f>IF(OR($B88=17,AD$2="нет"),"#",IF(CN88=1,1,IF(CHOOSE($B88,AD$35,AD$36,AD$37,AD$38,AD$39,AD$40,AD$41,AD$42,AD$43,AD$44,AD$45,AD$46,AD$47,AD$48,AD$49,AD$50,"#")='Часть 1'!AE42,1,0)*IF(AD$33=2,AF88,1)))</f>
        <v>#</v>
      </c>
      <c r="AF88" s="65" t="str">
        <f>IF(OR($B88=17,AF$2="нет"),"#",IF(CHOOSE($B88,AF$35,AF$36,AF$37,AF$38,AF$39,AF$40,AF$41,AF$42,AF$43,AF$44,AF$45,AF$46,AF$47,AF$48,AF$49,AF$50,"#")='Часть 1'!AG42,1,0))</f>
        <v>#</v>
      </c>
      <c r="AG88" s="65" t="str">
        <f>IF(OR($B88=17,AG$2="нет"),"#",IF(CQ88=1,1,IF(CHOOSE($B88,AG$35,AG$36,AG$37,AG$38,AG$39,AG$40,AG$41,AG$42,AG$43,AG$44,AG$45,AG$46,AG$47,AG$48,AG$49,AG$50,"#")='Часть 1'!AH42,1,0)*IF(AG$33=2,AI88,1)))</f>
        <v>#</v>
      </c>
      <c r="AI88" s="65" t="str">
        <f>IF(OR($B88=17,AI$2="нет"),"#",IF(CHOOSE($B88,AI$35,AI$36,AI$37,AI$38,AI$39,AI$40,AI$41,AI$42,AI$43,AI$44,AI$45,AI$46,AI$47,AI$48,AI$49,AI$50,"#")='Часть 1'!AJ42,1,0))</f>
        <v>#</v>
      </c>
      <c r="AJ88" s="65" t="str">
        <f>IF(OR($B88=17,AJ$2="нет"),"#",IF(CT88=1,1,IF(CHOOSE($B88,AJ$35,AJ$36,AJ$37,AJ$38,AJ$39,AJ$40,AJ$41,AJ$42,AJ$43,AJ$44,AJ$45,AJ$46,AJ$47,AJ$48,AJ$49,AJ$50,"#")='Часть 1'!AK42,1,0)*IF(AJ$33=2,AL88,1)))</f>
        <v>#</v>
      </c>
      <c r="AL88" s="65" t="str">
        <f>IF(OR($B88=17,AL$2="нет"),"#",IF(CHOOSE($B88,AL$35,AL$36,AL$37,AL$38,AL$39,AL$40,AL$41,AL$42,AL$43,AL$44,AL$45,AL$46,AL$47,AL$48,AL$49,AL$50,"#")='Часть 1'!AM42,1,0))</f>
        <v>#</v>
      </c>
      <c r="AM88" s="65" t="str">
        <f>IF(OR($B88=17,AM$2="нет"),"#",IF(CW88=1,1,IF(CHOOSE($B88,AM$35,AM$36,AM$37,AM$38,AM$39,AM$40,AM$41,AM$42,AM$43,AM$44,AM$45,AM$46,AM$47,AM$48,AM$49,AM$50,"#")='Часть 1'!AN42,1,0)*IF(AM$33=2,AO88,1)))</f>
        <v>#</v>
      </c>
      <c r="AO88" s="65" t="str">
        <f>IF(OR($B88=17,AO$2="нет"),"#",IF(CHOOSE($B88,AO$35,AO$36,AO$37,AO$38,AO$39,AO$40,AO$41,AO$42,AO$43,AO$44,AO$45,AO$46,AO$47,AO$48,AO$49,AO$50,"#")='Часть 1'!AP42,1,0))</f>
        <v>#</v>
      </c>
      <c r="AP88" s="65" t="str">
        <f>IF(OR($B88=17,AP$2="нет"),"#",IF(CZ88=1,1,IF(CHOOSE($B88,AP$35,AP$36,AP$37,AP$38,AP$39,AP$40,AP$41,AP$42,AP$43,AP$44,AP$45,AP$46,AP$47,AP$48,AP$49,AP$50,"#")='Часть 1'!AQ42,1,0)*IF(AP$33=2,AR88,1)))</f>
        <v>#</v>
      </c>
      <c r="AR88" s="65" t="str">
        <f>IF(OR($B88=17,AR$2="нет"),"#",IF(CHOOSE($B88,AR$35,AR$36,AR$37,AR$38,AR$39,AR$40,AR$41,AR$42,AR$43,AR$44,AR$45,AR$46,AR$47,AR$48,AR$49,AR$50,"#")='Часть 1'!AS42,1,0))</f>
        <v>#</v>
      </c>
      <c r="AS88" s="65" t="str">
        <f>IF(OR($B88=17,AS$2="нет"),"#",IF(DC88=1,1,IF(CHOOSE($B88,AS$35,AS$36,AS$37,AS$38,AS$39,AS$40,AS$41,AS$42,AS$43,AS$44,AS$45,AS$46,AS$47,AS$48,AS$49,AS$50,"#")='Часть 1'!AT42,1,0)*IF(AS$33=2,AU88,1)))</f>
        <v>#</v>
      </c>
      <c r="AU88" s="65" t="str">
        <f>IF(OR($B88=17,AU$2="нет"),"#",IF(CHOOSE($B88,AU$35,AU$36,AU$37,AU$38,AU$39,AU$40,AU$41,AU$42,AU$43,AU$44,AU$45,AU$46,AU$47,AU$48,AU$49,AU$50,"#")='Часть 1'!AV42,1,0))</f>
        <v>#</v>
      </c>
      <c r="AV88" s="65" t="str">
        <f>IF(OR($B88=17,AV$2="нет"),"#",IF(DF88=1,1,IF(CHOOSE($B88,AV$35,AV$36,AV$37,AV$38,AV$39,AV$40,AV$41,AV$42,AV$43,AV$44,AV$45,AV$46,AV$47,AV$48,AV$49,AV$50,"#")='Часть 1'!AW42,1,0)*IF(AV$33=2,AX88,1)))</f>
        <v>#</v>
      </c>
      <c r="AX88" s="65" t="str">
        <f>IF(OR($B88=17,AX$2="нет"),"#",IF(CHOOSE($B88,AX$35,AX$36,AX$37,AX$38,AX$39,AX$40,AX$41,AX$42,AX$43,AX$44,AX$45,AX$46,AX$47,AX$48,AX$49,AX$50,"#")='Часть 1'!AY42,1,0))</f>
        <v>#</v>
      </c>
      <c r="AY88" s="65" t="str">
        <f>IF(OR($B88=17,AY$2="нет"),"#",IF(DI88=1,1,IF(CHOOSE($B88,AY$35,AY$36,AY$37,AY$38,AY$39,AY$40,AY$41,AY$42,AY$43,AY$44,AY$45,AY$46,AY$47,AY$48,AY$49,AY$50,"#")='Часть 1'!AZ42,1,0)*IF(AY$33=2,BA88,1)))</f>
        <v>#</v>
      </c>
      <c r="BA88" s="65" t="str">
        <f>IF(OR($B88=17,BA$2="нет"),"#",IF(CHOOSE($B88,BA$35,BA$36,BA$37,BA$38,BA$39,BA$40,BA$41,BA$42,BA$43,BA$44,BA$45,BA$46,BA$47,BA$48,BA$49,BA$50,"#")='Часть 1'!BB42,1,0))</f>
        <v>#</v>
      </c>
      <c r="BB88" s="65" t="str">
        <f>IF(OR($B88=17,BB$2="нет"),"#",IF(DL88=1,1,IF(CHOOSE($B88,BB$35,BB$36,BB$37,BB$38,BB$39,BB$40,BB$41,BB$42,BB$43,BB$44,BB$45,BB$46,BB$47,BB$48,BB$49,BB$50,"#")='Часть 1'!BC42,1,0)*IF(BB$33=2,BD88,1)))</f>
        <v>#</v>
      </c>
      <c r="BD88" s="65" t="str">
        <f>IF(OR($B88=17,BD$2="нет"),"#",IF(CHOOSE($B88,BD$35,BD$36,BD$37,BD$38,BD$39,BD$40,BD$41,BD$42,BD$43,BD$44,BD$45,BD$46,BD$47,BD$48,BD$49,BD$50,"#")='Часть 1'!BE42,1,0))</f>
        <v>#</v>
      </c>
      <c r="BE88" s="65" t="str">
        <f>IF(OR($B88=17,BE$2="нет"),"#",IF(DO88=1,1,IF(CHOOSE($B88,BE$35,BE$36,BE$37,BE$38,BE$39,BE$40,BE$41,BE$42,BE$43,BE$44,BE$45,BE$46,BE$47,BE$48,BE$49,BE$50,"#")='Часть 1'!BF42,1,0)*IF(BE$33=2,BG88,1)))</f>
        <v>#</v>
      </c>
      <c r="BG88" s="65" t="str">
        <f>IF(OR($B88=17,BG$2="нет"),"#",IF(CHOOSE($B88,BG$35,BG$36,BG$37,BG$38,BG$39,BG$40,BG$41,BG$42,BG$43,BG$44,BG$45,BG$46,BG$47,BG$48,BG$49,BG$50,"#")='Часть 1'!BH42,1,0))</f>
        <v>#</v>
      </c>
      <c r="BH88" s="65" t="str">
        <f>IF(OR($B88=17,BH$2="нет"),"#",IF(DR88=1,1,IF(CHOOSE($B88,BH$35,BH$36,BH$37,BH$38,BH$39,BH$40,BH$41,BH$42,BH$43,BH$44,BH$45,BH$46,BH$47,BH$48,BH$49,BH$50,"#")='Часть 1'!BI42,1,0)*IF(BH$33=2,BJ88,1)))</f>
        <v>#</v>
      </c>
      <c r="BJ88" s="65" t="str">
        <f>IF(OR($B88=17,BJ$2="нет"),"#",IF(CHOOSE($B88,BJ$35,BJ$36,BJ$37,BJ$38,BJ$39,BJ$40,BJ$41,BJ$42,BJ$43,BJ$44,BJ$45,BJ$46,BJ$47,BJ$48,BJ$49,BJ$50,"#")='Часть 1'!BK42,1,0))</f>
        <v>#</v>
      </c>
      <c r="BM88" s="65" t="str">
        <f>IF(OR($B88=17,BM$2="нет"),"#",IF(AND('Часть 1'!D42&lt;&gt;"#",CHOOSE($B88,BM$35,BM$36,BM$37,BM$38,BM$39,BM$40,BM$41,BM$42,BM$43,BM$44,BM$45,BM$46,BM$47,BM$48,BM$49,BM$50,"#")='Часть 1'!D42),1,0)*IF(BM$33=2,BO88,1))</f>
        <v>#</v>
      </c>
      <c r="BO88" s="65" t="str">
        <f>IF(OR($B88=17,BO$2="нет"),"#",IF(CHOOSE($B88,BO$35,BO$36,BO$37,BO$38,BO$39,BO$40,BO$41,BO$42,BO$43,BO$44,BO$45,BO$46,BO$47,BO$48,BO$49,BO$50,"#")='Часть 1'!F42,1,0))</f>
        <v>#</v>
      </c>
      <c r="BP88" s="65" t="str">
        <f>IF(OR($B88=17,BP$2="нет"),"#",IF(AND('Часть 1'!G42&lt;&gt;"#",CHOOSE($B88,BP$35,BP$36,BP$37,BP$38,BP$39,BP$40,BP$41,BP$42,BP$43,BP$44,BP$45,BP$46,BP$47,BP$48,BP$49,BP$50,"#")='Часть 1'!G42),1,0)*IF(BP$33=2,BR88,1))</f>
        <v>#</v>
      </c>
      <c r="BR88" s="65" t="str">
        <f>IF(OR($B88=17,BR$2="нет"),"#",IF(CHOOSE($B88,BR$35,BR$36,BR$37,BR$38,BR$39,BR$40,BR$41,BR$42,BR$43,BR$44,BR$45,BR$46,BR$47,BR$48,BR$49,BR$50,"#")='Часть 1'!I42,1,0))</f>
        <v>#</v>
      </c>
      <c r="BS88" s="65" t="str">
        <f>IF(OR($B88=17,BS$2="нет"),"#",IF(AND('Часть 1'!J42&lt;&gt;"#",CHOOSE($B88,BS$35,BS$36,BS$37,BS$38,BS$39,BS$40,BS$41,BS$42,BS$43,BS$44,BS$45,BS$46,BS$47,BS$48,BS$49,BS$50,"#")='Часть 1'!J42),1,0)*IF(BS$33=2,BU88,1))</f>
        <v>#</v>
      </c>
      <c r="BU88" s="65" t="str">
        <f>IF(OR($B88=17,BU$2="нет"),"#",IF(CHOOSE($B88,BU$35,BU$36,BU$37,BU$38,BU$39,BU$40,BU$41,BU$42,BU$43,BU$44,BU$45,BU$46,BU$47,BU$48,BU$49,BU$50,"#")='Часть 1'!L42,1,0))</f>
        <v>#</v>
      </c>
      <c r="BV88" s="65" t="str">
        <f>IF(OR($B88=17,BV$2="нет"),"#",IF(AND('Часть 1'!M42&lt;&gt;"#",CHOOSE($B88,BV$35,BV$36,BV$37,BV$38,BV$39,BV$40,BV$41,BV$42,BV$43,BV$44,BV$45,BV$46,BV$47,BV$48,BV$49,BV$50,"#")='Часть 1'!M42),1,0)*IF(BV$33=2,BX88,1))</f>
        <v>#</v>
      </c>
      <c r="BX88" s="65" t="str">
        <f>IF(OR($B88=17,BX$2="нет"),"#",IF(CHOOSE($B88,BX$35,BX$36,BX$37,BX$38,BX$39,BX$40,BX$41,BX$42,BX$43,BX$44,BX$45,BX$46,BX$47,BX$48,BX$49,BX$50,"#")='Часть 1'!O42,1,0))</f>
        <v>#</v>
      </c>
      <c r="BY88" s="65" t="str">
        <f>IF(OR($B88=17,BY$2="нет"),"#",IF(AND('Часть 1'!P42&lt;&gt;"#",CHOOSE($B88,BY$35,BY$36,BY$37,BY$38,BY$39,BY$40,BY$41,BY$42,BY$43,BY$44,BY$45,BY$46,BY$47,BY$48,BY$49,BY$50,"#")='Часть 1'!P42),1,0)*IF(BY$33=2,CA88,1))</f>
        <v>#</v>
      </c>
      <c r="CA88" s="65" t="str">
        <f>IF(OR($B88=17,CA$2="нет"),"#",IF(CHOOSE($B88,CA$35,CA$36,CA$37,CA$38,CA$39,CA$40,CA$41,CA$42,CA$43,CA$44,CA$45,CA$46,CA$47,CA$48,CA$49,CA$50,"#")='Часть 1'!R42,1,0))</f>
        <v>#</v>
      </c>
      <c r="CB88" s="65" t="str">
        <f>IF(OR($B88=17,CB$2="нет"),"#",IF(AND('Часть 1'!S42&lt;&gt;"#",CHOOSE($B88,CB$35,CB$36,CB$37,CB$38,CB$39,CB$40,CB$41,CB$42,CB$43,CB$44,CB$45,CB$46,CB$47,CB$48,CB$49,CB$50,"#")='Часть 1'!S42),1,0)*IF(CB$33=2,CD88,1))</f>
        <v>#</v>
      </c>
      <c r="CD88" s="65" t="str">
        <f>IF(OR($B88=17,CD$2="нет"),"#",IF(CHOOSE($B88,CD$35,CD$36,CD$37,CD$38,CD$39,CD$40,CD$41,CD$42,CD$43,CD$44,CD$45,CD$46,CD$47,CD$48,CD$49,CD$50,"#")='Часть 1'!U42,1,0))</f>
        <v>#</v>
      </c>
      <c r="CE88" s="65" t="str">
        <f>IF(OR($B88=17,CE$2="нет"),"#",IF(AND('Часть 1'!V42&lt;&gt;"#",CHOOSE($B88,CE$35,CE$36,CE$37,CE$38,CE$39,CE$40,CE$41,CE$42,CE$43,CE$44,CE$45,CE$46,CE$47,CE$48,CE$49,CE$50,"#")='Часть 1'!V42),1,0)*IF(CE$33=2,CG88,1))</f>
        <v>#</v>
      </c>
      <c r="CG88" s="65" t="str">
        <f>IF(OR($B88=17,CG$2="нет"),"#",IF(CHOOSE($B88,CG$35,CG$36,CG$37,CG$38,CG$39,CG$40,CG$41,CG$42,CG$43,CG$44,CG$45,CG$46,CG$47,CG$48,CG$49,CG$50,"#")='Часть 1'!X42,1,0))</f>
        <v>#</v>
      </c>
      <c r="CH88" s="65" t="str">
        <f>IF(OR($B88=17,CH$2="нет"),"#",IF(AND('Часть 1'!Y42&lt;&gt;"#",CHOOSE($B88,CH$35,CH$36,CH$37,CH$38,CH$39,CH$40,CH$41,CH$42,CH$43,CH$44,CH$45,CH$46,CH$47,CH$48,CH$49,CH$50,"#")='Часть 1'!Y42),1,0)*IF(CH$33=2,CJ88,1))</f>
        <v>#</v>
      </c>
      <c r="CJ88" s="65" t="str">
        <f>IF(OR($B88=17,CJ$2="нет"),"#",IF(CHOOSE($B88,CJ$35,CJ$36,CJ$37,CJ$38,CJ$39,CJ$40,CJ$41,CJ$42,CJ$43,CJ$44,CJ$45,CJ$46,CJ$47,CJ$48,CJ$49,CJ$50,"#")='Часть 1'!AA42,1,0))</f>
        <v>#</v>
      </c>
      <c r="CK88" s="65" t="str">
        <f>IF(OR($B88=17,CK$2="нет"),"#",IF(AND('Часть 1'!AB42&lt;&gt;"#",CHOOSE($B88,CK$35,CK$36,CK$37,CK$38,CK$39,CK$40,CK$41,CK$42,CK$43,CK$44,CK$45,CK$46,CK$47,CK$48,CK$49,CK$50,"#")='Часть 1'!AB42),1,0)*IF(CK$33=2,CM88,1))</f>
        <v>#</v>
      </c>
      <c r="CM88" s="65" t="str">
        <f>IF(OR($B88=17,CM$2="нет"),"#",IF(CHOOSE($B88,CM$35,CM$36,CM$37,CM$38,CM$39,CM$40,CM$41,CM$42,CM$43,CM$44,CM$45,CM$46,CM$47,CM$48,CM$49,CM$50,"#")='Часть 1'!AD42,1,0))</f>
        <v>#</v>
      </c>
      <c r="CN88" s="65" t="str">
        <f>IF(OR($B88=17,CN$2="нет"),"#",IF(AND('Часть 1'!AE42&lt;&gt;"#",CHOOSE($B88,CN$35,CN$36,CN$37,CN$38,CN$39,CN$40,CN$41,CN$42,CN$43,CN$44,CN$45,CN$46,CN$47,CN$48,CN$49,CN$50,"#")='Часть 1'!AE42),1,0)*IF(CN$33=2,CP88,1))</f>
        <v>#</v>
      </c>
      <c r="CP88" s="65" t="str">
        <f>IF(OR($B88=17,CP$2="нет"),"#",IF(CHOOSE($B88,CP$35,CP$36,CP$37,CP$38,CP$39,CP$40,CP$41,CP$42,CP$43,CP$44,CP$45,CP$46,CP$47,CP$48,CP$49,CP$50,"#")='Часть 1'!AG42,1,0))</f>
        <v>#</v>
      </c>
      <c r="CQ88" s="65" t="str">
        <f>IF(OR($B88=17,CQ$2="нет"),"#",IF(AND('Часть 1'!AH42&lt;&gt;"#",CHOOSE($B88,CQ$35,CQ$36,CQ$37,CQ$38,CQ$39,CQ$40,CQ$41,CQ$42,CQ$43,CQ$44,CQ$45,CQ$46,CQ$47,CQ$48,CQ$49,CQ$50,"#")='Часть 1'!AH42),1,0)*IF(CQ$33=2,CS88,1))</f>
        <v>#</v>
      </c>
      <c r="CS88" s="65" t="str">
        <f>IF(OR($B88=17,CS$2="нет"),"#",IF(CHOOSE($B88,CS$35,CS$36,CS$37,CS$38,CS$39,CS$40,CS$41,CS$42,CS$43,CS$44,CS$45,CS$46,CS$47,CS$48,CS$49,CS$50,"#")='Часть 1'!AJ42,1,0))</f>
        <v>#</v>
      </c>
      <c r="CT88" s="65" t="str">
        <f>IF(OR($B88=17,CT$2="нет"),"#",IF(AND('Часть 1'!AK42&lt;&gt;"#",CHOOSE($B88,CT$35,CT$36,CT$37,CT$38,CT$39,CT$40,CT$41,CT$42,CT$43,CT$44,CT$45,CT$46,CT$47,CT$48,CT$49,CT$50,"#")='Часть 1'!AK42),1,0)*IF(CT$33=2,CV88,1))</f>
        <v>#</v>
      </c>
      <c r="CV88" s="65" t="str">
        <f>IF(OR($B88=17,CV$2="нет"),"#",IF(CHOOSE($B88,CV$35,CV$36,CV$37,CV$38,CV$39,CV$40,CV$41,CV$42,CV$43,CV$44,CV$45,CV$46,CV$47,CV$48,CV$49,CV$50,"#")='Часть 1'!AM42,1,0))</f>
        <v>#</v>
      </c>
      <c r="CW88" s="65" t="str">
        <f>IF(OR($B88=17,CW$2="нет"),"#",IF(AND('Часть 1'!AN42&lt;&gt;"#",CHOOSE($B88,CW$35,CW$36,CW$37,CW$38,CW$39,CW$40,CW$41,CW$42,CW$43,CW$44,CW$45,CW$46,CW$47,CW$48,CW$49,CW$50,"#")='Часть 1'!AN42),1,0)*IF(CW$33=2,CY88,1))</f>
        <v>#</v>
      </c>
      <c r="CY88" s="65" t="str">
        <f>IF(OR($B88=17,CY$2="нет"),"#",IF(CHOOSE($B88,CY$35,CY$36,CY$37,CY$38,CY$39,CY$40,CY$41,CY$42,CY$43,CY$44,CY$45,CY$46,CY$47,CY$48,CY$49,CY$50,"#")='Часть 1'!AP42,1,0))</f>
        <v>#</v>
      </c>
      <c r="CZ88" s="65" t="str">
        <f>IF(OR($B88=17,CZ$2="нет"),"#",IF(AND('Часть 1'!AQ42&lt;&gt;"#",CHOOSE($B88,CZ$35,CZ$36,CZ$37,CZ$38,CZ$39,CZ$40,CZ$41,CZ$42,CZ$43,CZ$44,CZ$45,CZ$46,CZ$47,CZ$48,CZ$49,CZ$50,"#")='Часть 1'!AQ42),1,0)*IF(CZ$33=2,DB88,1))</f>
        <v>#</v>
      </c>
      <c r="DB88" s="65" t="str">
        <f>IF(OR($B88=17,DB$2="нет"),"#",IF(CHOOSE($B88,DB$35,DB$36,DB$37,DB$38,DB$39,DB$40,DB$41,DB$42,DB$43,DB$44,DB$45,DB$46,DB$47,DB$48,DB$49,DB$50,"#")='Часть 1'!AS42,1,0))</f>
        <v>#</v>
      </c>
      <c r="DC88" s="65" t="str">
        <f>IF(OR($B88=17,DC$2="нет"),"#",IF(AND('Часть 1'!AT42&lt;&gt;"#",CHOOSE($B88,DC$35,DC$36,DC$37,DC$38,DC$39,DC$40,DC$41,DC$42,DC$43,DC$44,DC$45,DC$46,DC$47,DC$48,DC$49,DC$50,"#")='Часть 1'!AT42),1,0)*IF(DC$33=2,DE88,1))</f>
        <v>#</v>
      </c>
      <c r="DE88" s="65" t="str">
        <f>IF(OR($B88=17,DE$2="нет"),"#",IF(CHOOSE($B88,DE$35,DE$36,DE$37,DE$38,DE$39,DE$40,DE$41,DE$42,DE$43,DE$44,DE$45,DE$46,DE$47,DE$48,DE$49,DE$50,"#")='Часть 1'!AV42,1,0))</f>
        <v>#</v>
      </c>
      <c r="DF88" s="65" t="str">
        <f>IF(OR($B88=17,DF$2="нет"),"#",IF(AND('Часть 1'!AW42&lt;&gt;"#",CHOOSE($B88,DF$35,DF$36,DF$37,DF$38,DF$39,DF$40,DF$41,DF$42,DF$43,DF$44,DF$45,DF$46,DF$47,DF$48,DF$49,DF$50,"#")='Часть 1'!AW42),1,0)*IF(DF$33=2,DH88,1))</f>
        <v>#</v>
      </c>
      <c r="DH88" s="65" t="str">
        <f>IF(OR($B88=17,DH$2="нет"),"#",IF(CHOOSE($B88,DH$35,DH$36,DH$37,DH$38,DH$39,DH$40,DH$41,DH$42,DH$43,DH$44,DH$45,DH$46,DH$47,DH$48,DH$49,DH$50,"#")='Часть 1'!AY42,1,0))</f>
        <v>#</v>
      </c>
      <c r="DI88" s="65" t="str">
        <f>IF(OR($B88=17,DI$2="нет"),"#",IF(AND('Часть 1'!AZ42&lt;&gt;"#",CHOOSE($B88,DI$35,DI$36,DI$37,DI$38,DI$39,DI$40,DI$41,DI$42,DI$43,DI$44,DI$45,DI$46,DI$47,DI$48,DI$49,DI$50,"#")='Часть 1'!AZ42),1,0)*IF(DI$33=2,DK88,1))</f>
        <v>#</v>
      </c>
      <c r="DK88" s="65" t="str">
        <f>IF(OR($B88=17,DK$2="нет"),"#",IF(CHOOSE($B88,DK$35,DK$36,DK$37,DK$38,DK$39,DK$40,DK$41,DK$42,DK$43,DK$44,DK$45,DK$46,DK$47,DK$48,DK$49,DK$50,"#")='Часть 1'!BB42,1,0))</f>
        <v>#</v>
      </c>
      <c r="DL88" s="65" t="str">
        <f>IF(OR($B88=17,DL$2="нет"),"#",IF(AND('Часть 1'!BC42&lt;&gt;"#",CHOOSE($B88,DL$35,DL$36,DL$37,DL$38,DL$39,DL$40,DL$41,DL$42,DL$43,DL$44,DL$45,DL$46,DL$47,DL$48,DL$49,DL$50,"#")='Часть 1'!BC42),1,0)*IF(DL$33=2,DN88,1))</f>
        <v>#</v>
      </c>
      <c r="DN88" s="65" t="str">
        <f>IF(OR($B88=17,DN$2="нет"),"#",IF(CHOOSE($B88,DN$35,DN$36,DN$37,DN$38,DN$39,DN$40,DN$41,DN$42,DN$43,DN$44,DN$45,DN$46,DN$47,DN$48,DN$49,DN$50,"#")='Часть 1'!BE42,1,0))</f>
        <v>#</v>
      </c>
      <c r="DO88" s="65" t="str">
        <f>IF(OR($B88=17,DO$2="нет"),"#",IF(AND('Часть 1'!BF42&lt;&gt;"#",CHOOSE($B88,DO$35,DO$36,DO$37,DO$38,DO$39,DO$40,DO$41,DO$42,DO$43,DO$44,DO$45,DO$46,DO$47,DO$48,DO$49,DO$50,"#")='Часть 1'!BF42),1,0)*IF(DO$33=2,DQ88,1))</f>
        <v>#</v>
      </c>
      <c r="DQ88" s="65" t="str">
        <f>IF(OR($B88=17,DQ$2="нет"),"#",IF(CHOOSE($B88,DQ$35,DQ$36,DQ$37,DQ$38,DQ$39,DQ$40,DQ$41,DQ$42,DQ$43,DQ$44,DQ$45,DQ$46,DQ$47,DQ$48,DQ$49,DQ$50,"#")='Часть 1'!BH42,1,0))</f>
        <v>#</v>
      </c>
      <c r="DR88" s="65" t="str">
        <f>IF(OR($B88=17,DR$2="нет"),"#",IF(AND('Часть 1'!BI42&lt;&gt;"#",CHOOSE($B88,DR$35,DR$36,DR$37,DR$38,DR$39,DR$40,DR$41,DR$42,DR$43,DR$44,DR$45,DR$46,DR$47,DR$48,DR$49,DR$50,"#")='Часть 1'!BI42),1,0)*IF(DR$33=2,DT88,1))</f>
        <v>#</v>
      </c>
      <c r="DT88" s="65" t="str">
        <f>IF(OR($B88=17,DT$2="нет"),"#",IF(CHOOSE($B88,DT$35,DT$36,DT$37,DT$38,DT$39,DT$40,DT$41,DT$42,DT$43,DT$44,DT$45,DT$46,DT$47,DT$48,DT$49,DT$50,"#")='Часть 1'!BK42,1,0))</f>
        <v>#</v>
      </c>
    </row>
    <row r="89" spans="1:124" x14ac:dyDescent="0.2">
      <c r="A89" s="63">
        <v>37</v>
      </c>
      <c r="B89" s="63">
        <f>IF(AND(Список!H42&gt;0,Список!K42=1),CHOOSE(Список!M42,1,2,3,4,5,6,7,8,9,10,11,12,13,14,15,16),17)</f>
        <v>17</v>
      </c>
      <c r="C89" s="65" t="str">
        <f>IF(OR($B89=17,C$2="нет"),"#",IF(BM89=1,1,IF(CHOOSE($B89,C$35,C$36,C$37,C$38,C$39,C$40,C$41,C$42,C$43,C$44,C$45,C$46,C$47,C$48,C$49,C$50,"#")='Часть 1'!D43,1,0)*IF(C$33=2,E89,1)))</f>
        <v>#</v>
      </c>
      <c r="E89" s="65" t="str">
        <f>IF(OR($B89=17,E$2="нет"),"#",IF(CHOOSE($B89,E$35,E$36,E$37,E$38,E$39,E$40,E$41,E$42,E$43,E$44,E$45,E$46,E$47,E$48,E$49,E$50,"#")='Часть 1'!F43,1,0))</f>
        <v>#</v>
      </c>
      <c r="F89" s="65" t="str">
        <f>IF(OR($B89=17,F$2="нет"),"#",IF(BP89=1,1,IF(CHOOSE($B89,F$35,F$36,F$37,F$38,F$39,F$40,F$41,F$42,F$43,F$44,F$45,F$46,F$47,F$48,F$49,F$50,"#")='Часть 1'!G43,1,0)*IF(F$33=2,H89,1)))</f>
        <v>#</v>
      </c>
      <c r="H89" s="65" t="str">
        <f>IF(OR($B89=17,H$2="нет"),"#",IF(CHOOSE($B89,H$35,H$36,H$37,H$38,H$39,H$40,H$41,H$42,H$43,H$44,H$45,H$46,H$47,H$48,H$49,H$50,"#")='Часть 1'!I43,1,0))</f>
        <v>#</v>
      </c>
      <c r="I89" s="65" t="str">
        <f>IF(OR($B89=17,I$2="нет"),"#",IF(BS89=1,1,IF(CHOOSE($B89,I$35,I$36,I$37,I$38,I$39,I$40,I$41,I$42,I$43,I$44,I$45,I$46,I$47,I$48,I$49,I$50,"#")='Часть 1'!J43,1,0)*IF(I$33=2,K89,1)))</f>
        <v>#</v>
      </c>
      <c r="K89" s="65" t="str">
        <f>IF(OR($B89=17,K$2="нет"),"#",IF(CHOOSE($B89,K$35,K$36,K$37,K$38,K$39,K$40,K$41,K$42,K$43,K$44,K$45,K$46,K$47,K$48,K$49,K$50,"#")='Часть 1'!L43,1,0))</f>
        <v>#</v>
      </c>
      <c r="L89" s="65" t="str">
        <f>IF(OR($B89=17,L$2="нет"),"#",IF(BV89=1,1,IF(CHOOSE($B89,L$35,L$36,L$37,L$38,L$39,L$40,L$41,L$42,L$43,L$44,L$45,L$46,L$47,L$48,L$49,L$50,"#")='Часть 1'!M43,1,0)*IF(L$33=2,N89,1)))</f>
        <v>#</v>
      </c>
      <c r="N89" s="65" t="str">
        <f>IF(OR($B89=17,N$2="нет"),"#",IF(CHOOSE($B89,N$35,N$36,N$37,N$38,N$39,N$40,N$41,N$42,N$43,N$44,N$45,N$46,N$47,N$48,N$49,N$50,"#")='Часть 1'!O43,1,0))</f>
        <v>#</v>
      </c>
      <c r="O89" s="65" t="str">
        <f>IF(OR($B89=17,O$2="нет"),"#",IF(BY89=1,1,IF(CHOOSE($B89,O$35,O$36,O$37,O$38,O$39,O$40,O$41,O$42,O$43,O$44,O$45,O$46,O$47,O$48,O$49,O$50,"#")='Часть 1'!P43,1,0)*IF(O$33=2,Q89,1)))</f>
        <v>#</v>
      </c>
      <c r="Q89" s="65" t="str">
        <f>IF(OR($B89=17,Q$2="нет"),"#",IF(CHOOSE($B89,Q$35,Q$36,Q$37,Q$38,Q$39,Q$40,Q$41,Q$42,Q$43,Q$44,Q$45,Q$46,Q$47,Q$48,Q$49,Q$50,"#")='Часть 1'!R43,1,0))</f>
        <v>#</v>
      </c>
      <c r="R89" s="65" t="str">
        <f>IF(OR($B89=17,R$2="нет"),"#",IF(CB89=1,1,IF(CHOOSE($B89,R$35,R$36,R$37,R$38,R$39,R$40,R$41,R$42,R$43,R$44,R$45,R$46,R$47,R$48,R$49,R$50,"#")='Часть 1'!S43,1,0)*IF(R$33=2,T89,1)))</f>
        <v>#</v>
      </c>
      <c r="T89" s="65" t="str">
        <f>IF(OR($B89=17,T$2="нет"),"#",IF(CHOOSE($B89,T$35,T$36,T$37,T$38,T$39,T$40,T$41,T$42,T$43,T$44,T$45,T$46,T$47,T$48,T$49,T$50,"#")='Часть 1'!U43,1,0))</f>
        <v>#</v>
      </c>
      <c r="U89" s="65" t="str">
        <f>IF(OR($B89=17,U$2="нет"),"#",IF(CE89=1,1,IF(CHOOSE($B89,U$35,U$36,U$37,U$38,U$39,U$40,U$41,U$42,U$43,U$44,U$45,U$46,U$47,U$48,U$49,U$50,"#")='Часть 1'!V43,1,0)*IF(U$33=2,W89,1)))</f>
        <v>#</v>
      </c>
      <c r="W89" s="65" t="str">
        <f>IF(OR($B89=17,W$2="нет"),"#",IF(CHOOSE($B89,W$35,W$36,W$37,W$38,W$39,W$40,W$41,W$42,W$43,W$44,W$45,W$46,W$47,W$48,W$49,W$50,"#")='Часть 1'!X43,1,0))</f>
        <v>#</v>
      </c>
      <c r="X89" s="65" t="str">
        <f>IF(OR($B89=17,X$2="нет"),"#",IF(CH89=1,1,IF(CHOOSE($B89,X$35,X$36,X$37,X$38,X$39,X$40,X$41,X$42,X$43,X$44,X$45,X$46,X$47,X$48,X$49,X$50,"#")='Часть 1'!Y43,1,0)*IF(X$33=2,Z89,1)))</f>
        <v>#</v>
      </c>
      <c r="Z89" s="65" t="str">
        <f>IF(OR($B89=17,Z$2="нет"),"#",IF(CHOOSE($B89,Z$35,Z$36,Z$37,Z$38,Z$39,Z$40,Z$41,Z$42,Z$43,Z$44,Z$45,Z$46,Z$47,Z$48,Z$49,Z$50,"#")='Часть 1'!AA43,1,0))</f>
        <v>#</v>
      </c>
      <c r="AA89" s="65" t="str">
        <f>IF(OR($B89=17,AA$2="нет"),"#",IF(CK89=1,1,IF(CHOOSE($B89,AA$35,AA$36,AA$37,AA$38,AA$39,AA$40,AA$41,AA$42,AA$43,AA$44,AA$45,AA$46,AA$47,AA$48,AA$49,AA$50,"#")='Часть 1'!AB43,1,0)*IF(AA$33=2,AC89,1)))</f>
        <v>#</v>
      </c>
      <c r="AC89" s="65" t="str">
        <f>IF(OR($B89=17,AC$2="нет"),"#",IF(CHOOSE($B89,AC$35,AC$36,AC$37,AC$38,AC$39,AC$40,AC$41,AC$42,AC$43,AC$44,AC$45,AC$46,AC$47,AC$48,AC$49,AC$50,"#")='Часть 1'!AD43,1,0))</f>
        <v>#</v>
      </c>
      <c r="AD89" s="65" t="str">
        <f>IF(OR($B89=17,AD$2="нет"),"#",IF(CN89=1,1,IF(CHOOSE($B89,AD$35,AD$36,AD$37,AD$38,AD$39,AD$40,AD$41,AD$42,AD$43,AD$44,AD$45,AD$46,AD$47,AD$48,AD$49,AD$50,"#")='Часть 1'!AE43,1,0)*IF(AD$33=2,AF89,1)))</f>
        <v>#</v>
      </c>
      <c r="AF89" s="65" t="str">
        <f>IF(OR($B89=17,AF$2="нет"),"#",IF(CHOOSE($B89,AF$35,AF$36,AF$37,AF$38,AF$39,AF$40,AF$41,AF$42,AF$43,AF$44,AF$45,AF$46,AF$47,AF$48,AF$49,AF$50,"#")='Часть 1'!AG43,1,0))</f>
        <v>#</v>
      </c>
      <c r="AG89" s="65" t="str">
        <f>IF(OR($B89=17,AG$2="нет"),"#",IF(CQ89=1,1,IF(CHOOSE($B89,AG$35,AG$36,AG$37,AG$38,AG$39,AG$40,AG$41,AG$42,AG$43,AG$44,AG$45,AG$46,AG$47,AG$48,AG$49,AG$50,"#")='Часть 1'!AH43,1,0)*IF(AG$33=2,AI89,1)))</f>
        <v>#</v>
      </c>
      <c r="AI89" s="65" t="str">
        <f>IF(OR($B89=17,AI$2="нет"),"#",IF(CHOOSE($B89,AI$35,AI$36,AI$37,AI$38,AI$39,AI$40,AI$41,AI$42,AI$43,AI$44,AI$45,AI$46,AI$47,AI$48,AI$49,AI$50,"#")='Часть 1'!AJ43,1,0))</f>
        <v>#</v>
      </c>
      <c r="AJ89" s="65" t="str">
        <f>IF(OR($B89=17,AJ$2="нет"),"#",IF(CT89=1,1,IF(CHOOSE($B89,AJ$35,AJ$36,AJ$37,AJ$38,AJ$39,AJ$40,AJ$41,AJ$42,AJ$43,AJ$44,AJ$45,AJ$46,AJ$47,AJ$48,AJ$49,AJ$50,"#")='Часть 1'!AK43,1,0)*IF(AJ$33=2,AL89,1)))</f>
        <v>#</v>
      </c>
      <c r="AL89" s="65" t="str">
        <f>IF(OR($B89=17,AL$2="нет"),"#",IF(CHOOSE($B89,AL$35,AL$36,AL$37,AL$38,AL$39,AL$40,AL$41,AL$42,AL$43,AL$44,AL$45,AL$46,AL$47,AL$48,AL$49,AL$50,"#")='Часть 1'!AM43,1,0))</f>
        <v>#</v>
      </c>
      <c r="AM89" s="65" t="str">
        <f>IF(OR($B89=17,AM$2="нет"),"#",IF(CW89=1,1,IF(CHOOSE($B89,AM$35,AM$36,AM$37,AM$38,AM$39,AM$40,AM$41,AM$42,AM$43,AM$44,AM$45,AM$46,AM$47,AM$48,AM$49,AM$50,"#")='Часть 1'!AN43,1,0)*IF(AM$33=2,AO89,1)))</f>
        <v>#</v>
      </c>
      <c r="AO89" s="65" t="str">
        <f>IF(OR($B89=17,AO$2="нет"),"#",IF(CHOOSE($B89,AO$35,AO$36,AO$37,AO$38,AO$39,AO$40,AO$41,AO$42,AO$43,AO$44,AO$45,AO$46,AO$47,AO$48,AO$49,AO$50,"#")='Часть 1'!AP43,1,0))</f>
        <v>#</v>
      </c>
      <c r="AP89" s="65" t="str">
        <f>IF(OR($B89=17,AP$2="нет"),"#",IF(CZ89=1,1,IF(CHOOSE($B89,AP$35,AP$36,AP$37,AP$38,AP$39,AP$40,AP$41,AP$42,AP$43,AP$44,AP$45,AP$46,AP$47,AP$48,AP$49,AP$50,"#")='Часть 1'!AQ43,1,0)*IF(AP$33=2,AR89,1)))</f>
        <v>#</v>
      </c>
      <c r="AR89" s="65" t="str">
        <f>IF(OR($B89=17,AR$2="нет"),"#",IF(CHOOSE($B89,AR$35,AR$36,AR$37,AR$38,AR$39,AR$40,AR$41,AR$42,AR$43,AR$44,AR$45,AR$46,AR$47,AR$48,AR$49,AR$50,"#")='Часть 1'!AS43,1,0))</f>
        <v>#</v>
      </c>
      <c r="AS89" s="65" t="str">
        <f>IF(OR($B89=17,AS$2="нет"),"#",IF(DC89=1,1,IF(CHOOSE($B89,AS$35,AS$36,AS$37,AS$38,AS$39,AS$40,AS$41,AS$42,AS$43,AS$44,AS$45,AS$46,AS$47,AS$48,AS$49,AS$50,"#")='Часть 1'!AT43,1,0)*IF(AS$33=2,AU89,1)))</f>
        <v>#</v>
      </c>
      <c r="AU89" s="65" t="str">
        <f>IF(OR($B89=17,AU$2="нет"),"#",IF(CHOOSE($B89,AU$35,AU$36,AU$37,AU$38,AU$39,AU$40,AU$41,AU$42,AU$43,AU$44,AU$45,AU$46,AU$47,AU$48,AU$49,AU$50,"#")='Часть 1'!AV43,1,0))</f>
        <v>#</v>
      </c>
      <c r="AV89" s="65" t="str">
        <f>IF(OR($B89=17,AV$2="нет"),"#",IF(DF89=1,1,IF(CHOOSE($B89,AV$35,AV$36,AV$37,AV$38,AV$39,AV$40,AV$41,AV$42,AV$43,AV$44,AV$45,AV$46,AV$47,AV$48,AV$49,AV$50,"#")='Часть 1'!AW43,1,0)*IF(AV$33=2,AX89,1)))</f>
        <v>#</v>
      </c>
      <c r="AX89" s="65" t="str">
        <f>IF(OR($B89=17,AX$2="нет"),"#",IF(CHOOSE($B89,AX$35,AX$36,AX$37,AX$38,AX$39,AX$40,AX$41,AX$42,AX$43,AX$44,AX$45,AX$46,AX$47,AX$48,AX$49,AX$50,"#")='Часть 1'!AY43,1,0))</f>
        <v>#</v>
      </c>
      <c r="AY89" s="65" t="str">
        <f>IF(OR($B89=17,AY$2="нет"),"#",IF(DI89=1,1,IF(CHOOSE($B89,AY$35,AY$36,AY$37,AY$38,AY$39,AY$40,AY$41,AY$42,AY$43,AY$44,AY$45,AY$46,AY$47,AY$48,AY$49,AY$50,"#")='Часть 1'!AZ43,1,0)*IF(AY$33=2,BA89,1)))</f>
        <v>#</v>
      </c>
      <c r="BA89" s="65" t="str">
        <f>IF(OR($B89=17,BA$2="нет"),"#",IF(CHOOSE($B89,BA$35,BA$36,BA$37,BA$38,BA$39,BA$40,BA$41,BA$42,BA$43,BA$44,BA$45,BA$46,BA$47,BA$48,BA$49,BA$50,"#")='Часть 1'!BB43,1,0))</f>
        <v>#</v>
      </c>
      <c r="BB89" s="65" t="str">
        <f>IF(OR($B89=17,BB$2="нет"),"#",IF(DL89=1,1,IF(CHOOSE($B89,BB$35,BB$36,BB$37,BB$38,BB$39,BB$40,BB$41,BB$42,BB$43,BB$44,BB$45,BB$46,BB$47,BB$48,BB$49,BB$50,"#")='Часть 1'!BC43,1,0)*IF(BB$33=2,BD89,1)))</f>
        <v>#</v>
      </c>
      <c r="BD89" s="65" t="str">
        <f>IF(OR($B89=17,BD$2="нет"),"#",IF(CHOOSE($B89,BD$35,BD$36,BD$37,BD$38,BD$39,BD$40,BD$41,BD$42,BD$43,BD$44,BD$45,BD$46,BD$47,BD$48,BD$49,BD$50,"#")='Часть 1'!BE43,1,0))</f>
        <v>#</v>
      </c>
      <c r="BE89" s="65" t="str">
        <f>IF(OR($B89=17,BE$2="нет"),"#",IF(DO89=1,1,IF(CHOOSE($B89,BE$35,BE$36,BE$37,BE$38,BE$39,BE$40,BE$41,BE$42,BE$43,BE$44,BE$45,BE$46,BE$47,BE$48,BE$49,BE$50,"#")='Часть 1'!BF43,1,0)*IF(BE$33=2,BG89,1)))</f>
        <v>#</v>
      </c>
      <c r="BG89" s="65" t="str">
        <f>IF(OR($B89=17,BG$2="нет"),"#",IF(CHOOSE($B89,BG$35,BG$36,BG$37,BG$38,BG$39,BG$40,BG$41,BG$42,BG$43,BG$44,BG$45,BG$46,BG$47,BG$48,BG$49,BG$50,"#")='Часть 1'!BH43,1,0))</f>
        <v>#</v>
      </c>
      <c r="BH89" s="65" t="str">
        <f>IF(OR($B89=17,BH$2="нет"),"#",IF(DR89=1,1,IF(CHOOSE($B89,BH$35,BH$36,BH$37,BH$38,BH$39,BH$40,BH$41,BH$42,BH$43,BH$44,BH$45,BH$46,BH$47,BH$48,BH$49,BH$50,"#")='Часть 1'!BI43,1,0)*IF(BH$33=2,BJ89,1)))</f>
        <v>#</v>
      </c>
      <c r="BJ89" s="65" t="str">
        <f>IF(OR($B89=17,BJ$2="нет"),"#",IF(CHOOSE($B89,BJ$35,BJ$36,BJ$37,BJ$38,BJ$39,BJ$40,BJ$41,BJ$42,BJ$43,BJ$44,BJ$45,BJ$46,BJ$47,BJ$48,BJ$49,BJ$50,"#")='Часть 1'!BK43,1,0))</f>
        <v>#</v>
      </c>
      <c r="BM89" s="65" t="str">
        <f>IF(OR($B89=17,BM$2="нет"),"#",IF(AND('Часть 1'!D43&lt;&gt;"#",CHOOSE($B89,BM$35,BM$36,BM$37,BM$38,BM$39,BM$40,BM$41,BM$42,BM$43,BM$44,BM$45,BM$46,BM$47,BM$48,BM$49,BM$50,"#")='Часть 1'!D43),1,0)*IF(BM$33=2,BO89,1))</f>
        <v>#</v>
      </c>
      <c r="BO89" s="65" t="str">
        <f>IF(OR($B89=17,BO$2="нет"),"#",IF(CHOOSE($B89,BO$35,BO$36,BO$37,BO$38,BO$39,BO$40,BO$41,BO$42,BO$43,BO$44,BO$45,BO$46,BO$47,BO$48,BO$49,BO$50,"#")='Часть 1'!F43,1,0))</f>
        <v>#</v>
      </c>
      <c r="BP89" s="65" t="str">
        <f>IF(OR($B89=17,BP$2="нет"),"#",IF(AND('Часть 1'!G43&lt;&gt;"#",CHOOSE($B89,BP$35,BP$36,BP$37,BP$38,BP$39,BP$40,BP$41,BP$42,BP$43,BP$44,BP$45,BP$46,BP$47,BP$48,BP$49,BP$50,"#")='Часть 1'!G43),1,0)*IF(BP$33=2,BR89,1))</f>
        <v>#</v>
      </c>
      <c r="BR89" s="65" t="str">
        <f>IF(OR($B89=17,BR$2="нет"),"#",IF(CHOOSE($B89,BR$35,BR$36,BR$37,BR$38,BR$39,BR$40,BR$41,BR$42,BR$43,BR$44,BR$45,BR$46,BR$47,BR$48,BR$49,BR$50,"#")='Часть 1'!I43,1,0))</f>
        <v>#</v>
      </c>
      <c r="BS89" s="65" t="str">
        <f>IF(OR($B89=17,BS$2="нет"),"#",IF(AND('Часть 1'!J43&lt;&gt;"#",CHOOSE($B89,BS$35,BS$36,BS$37,BS$38,BS$39,BS$40,BS$41,BS$42,BS$43,BS$44,BS$45,BS$46,BS$47,BS$48,BS$49,BS$50,"#")='Часть 1'!J43),1,0)*IF(BS$33=2,BU89,1))</f>
        <v>#</v>
      </c>
      <c r="BU89" s="65" t="str">
        <f>IF(OR($B89=17,BU$2="нет"),"#",IF(CHOOSE($B89,BU$35,BU$36,BU$37,BU$38,BU$39,BU$40,BU$41,BU$42,BU$43,BU$44,BU$45,BU$46,BU$47,BU$48,BU$49,BU$50,"#")='Часть 1'!L43,1,0))</f>
        <v>#</v>
      </c>
      <c r="BV89" s="65" t="str">
        <f>IF(OR($B89=17,BV$2="нет"),"#",IF(AND('Часть 1'!M43&lt;&gt;"#",CHOOSE($B89,BV$35,BV$36,BV$37,BV$38,BV$39,BV$40,BV$41,BV$42,BV$43,BV$44,BV$45,BV$46,BV$47,BV$48,BV$49,BV$50,"#")='Часть 1'!M43),1,0)*IF(BV$33=2,BX89,1))</f>
        <v>#</v>
      </c>
      <c r="BX89" s="65" t="str">
        <f>IF(OR($B89=17,BX$2="нет"),"#",IF(CHOOSE($B89,BX$35,BX$36,BX$37,BX$38,BX$39,BX$40,BX$41,BX$42,BX$43,BX$44,BX$45,BX$46,BX$47,BX$48,BX$49,BX$50,"#")='Часть 1'!O43,1,0))</f>
        <v>#</v>
      </c>
      <c r="BY89" s="65" t="str">
        <f>IF(OR($B89=17,BY$2="нет"),"#",IF(AND('Часть 1'!P43&lt;&gt;"#",CHOOSE($B89,BY$35,BY$36,BY$37,BY$38,BY$39,BY$40,BY$41,BY$42,BY$43,BY$44,BY$45,BY$46,BY$47,BY$48,BY$49,BY$50,"#")='Часть 1'!P43),1,0)*IF(BY$33=2,CA89,1))</f>
        <v>#</v>
      </c>
      <c r="CA89" s="65" t="str">
        <f>IF(OR($B89=17,CA$2="нет"),"#",IF(CHOOSE($B89,CA$35,CA$36,CA$37,CA$38,CA$39,CA$40,CA$41,CA$42,CA$43,CA$44,CA$45,CA$46,CA$47,CA$48,CA$49,CA$50,"#")='Часть 1'!R43,1,0))</f>
        <v>#</v>
      </c>
      <c r="CB89" s="65" t="str">
        <f>IF(OR($B89=17,CB$2="нет"),"#",IF(AND('Часть 1'!S43&lt;&gt;"#",CHOOSE($B89,CB$35,CB$36,CB$37,CB$38,CB$39,CB$40,CB$41,CB$42,CB$43,CB$44,CB$45,CB$46,CB$47,CB$48,CB$49,CB$50,"#")='Часть 1'!S43),1,0)*IF(CB$33=2,CD89,1))</f>
        <v>#</v>
      </c>
      <c r="CD89" s="65" t="str">
        <f>IF(OR($B89=17,CD$2="нет"),"#",IF(CHOOSE($B89,CD$35,CD$36,CD$37,CD$38,CD$39,CD$40,CD$41,CD$42,CD$43,CD$44,CD$45,CD$46,CD$47,CD$48,CD$49,CD$50,"#")='Часть 1'!U43,1,0))</f>
        <v>#</v>
      </c>
      <c r="CE89" s="65" t="str">
        <f>IF(OR($B89=17,CE$2="нет"),"#",IF(AND('Часть 1'!V43&lt;&gt;"#",CHOOSE($B89,CE$35,CE$36,CE$37,CE$38,CE$39,CE$40,CE$41,CE$42,CE$43,CE$44,CE$45,CE$46,CE$47,CE$48,CE$49,CE$50,"#")='Часть 1'!V43),1,0)*IF(CE$33=2,CG89,1))</f>
        <v>#</v>
      </c>
      <c r="CG89" s="65" t="str">
        <f>IF(OR($B89=17,CG$2="нет"),"#",IF(CHOOSE($B89,CG$35,CG$36,CG$37,CG$38,CG$39,CG$40,CG$41,CG$42,CG$43,CG$44,CG$45,CG$46,CG$47,CG$48,CG$49,CG$50,"#")='Часть 1'!X43,1,0))</f>
        <v>#</v>
      </c>
      <c r="CH89" s="65" t="str">
        <f>IF(OR($B89=17,CH$2="нет"),"#",IF(AND('Часть 1'!Y43&lt;&gt;"#",CHOOSE($B89,CH$35,CH$36,CH$37,CH$38,CH$39,CH$40,CH$41,CH$42,CH$43,CH$44,CH$45,CH$46,CH$47,CH$48,CH$49,CH$50,"#")='Часть 1'!Y43),1,0)*IF(CH$33=2,CJ89,1))</f>
        <v>#</v>
      </c>
      <c r="CJ89" s="65" t="str">
        <f>IF(OR($B89=17,CJ$2="нет"),"#",IF(CHOOSE($B89,CJ$35,CJ$36,CJ$37,CJ$38,CJ$39,CJ$40,CJ$41,CJ$42,CJ$43,CJ$44,CJ$45,CJ$46,CJ$47,CJ$48,CJ$49,CJ$50,"#")='Часть 1'!AA43,1,0))</f>
        <v>#</v>
      </c>
      <c r="CK89" s="65" t="str">
        <f>IF(OR($B89=17,CK$2="нет"),"#",IF(AND('Часть 1'!AB43&lt;&gt;"#",CHOOSE($B89,CK$35,CK$36,CK$37,CK$38,CK$39,CK$40,CK$41,CK$42,CK$43,CK$44,CK$45,CK$46,CK$47,CK$48,CK$49,CK$50,"#")='Часть 1'!AB43),1,0)*IF(CK$33=2,CM89,1))</f>
        <v>#</v>
      </c>
      <c r="CM89" s="65" t="str">
        <f>IF(OR($B89=17,CM$2="нет"),"#",IF(CHOOSE($B89,CM$35,CM$36,CM$37,CM$38,CM$39,CM$40,CM$41,CM$42,CM$43,CM$44,CM$45,CM$46,CM$47,CM$48,CM$49,CM$50,"#")='Часть 1'!AD43,1,0))</f>
        <v>#</v>
      </c>
      <c r="CN89" s="65" t="str">
        <f>IF(OR($B89=17,CN$2="нет"),"#",IF(AND('Часть 1'!AE43&lt;&gt;"#",CHOOSE($B89,CN$35,CN$36,CN$37,CN$38,CN$39,CN$40,CN$41,CN$42,CN$43,CN$44,CN$45,CN$46,CN$47,CN$48,CN$49,CN$50,"#")='Часть 1'!AE43),1,0)*IF(CN$33=2,CP89,1))</f>
        <v>#</v>
      </c>
      <c r="CP89" s="65" t="str">
        <f>IF(OR($B89=17,CP$2="нет"),"#",IF(CHOOSE($B89,CP$35,CP$36,CP$37,CP$38,CP$39,CP$40,CP$41,CP$42,CP$43,CP$44,CP$45,CP$46,CP$47,CP$48,CP$49,CP$50,"#")='Часть 1'!AG43,1,0))</f>
        <v>#</v>
      </c>
      <c r="CQ89" s="65" t="str">
        <f>IF(OR($B89=17,CQ$2="нет"),"#",IF(AND('Часть 1'!AH43&lt;&gt;"#",CHOOSE($B89,CQ$35,CQ$36,CQ$37,CQ$38,CQ$39,CQ$40,CQ$41,CQ$42,CQ$43,CQ$44,CQ$45,CQ$46,CQ$47,CQ$48,CQ$49,CQ$50,"#")='Часть 1'!AH43),1,0)*IF(CQ$33=2,CS89,1))</f>
        <v>#</v>
      </c>
      <c r="CS89" s="65" t="str">
        <f>IF(OR($B89=17,CS$2="нет"),"#",IF(CHOOSE($B89,CS$35,CS$36,CS$37,CS$38,CS$39,CS$40,CS$41,CS$42,CS$43,CS$44,CS$45,CS$46,CS$47,CS$48,CS$49,CS$50,"#")='Часть 1'!AJ43,1,0))</f>
        <v>#</v>
      </c>
      <c r="CT89" s="65" t="str">
        <f>IF(OR($B89=17,CT$2="нет"),"#",IF(AND('Часть 1'!AK43&lt;&gt;"#",CHOOSE($B89,CT$35,CT$36,CT$37,CT$38,CT$39,CT$40,CT$41,CT$42,CT$43,CT$44,CT$45,CT$46,CT$47,CT$48,CT$49,CT$50,"#")='Часть 1'!AK43),1,0)*IF(CT$33=2,CV89,1))</f>
        <v>#</v>
      </c>
      <c r="CV89" s="65" t="str">
        <f>IF(OR($B89=17,CV$2="нет"),"#",IF(CHOOSE($B89,CV$35,CV$36,CV$37,CV$38,CV$39,CV$40,CV$41,CV$42,CV$43,CV$44,CV$45,CV$46,CV$47,CV$48,CV$49,CV$50,"#")='Часть 1'!AM43,1,0))</f>
        <v>#</v>
      </c>
      <c r="CW89" s="65" t="str">
        <f>IF(OR($B89=17,CW$2="нет"),"#",IF(AND('Часть 1'!AN43&lt;&gt;"#",CHOOSE($B89,CW$35,CW$36,CW$37,CW$38,CW$39,CW$40,CW$41,CW$42,CW$43,CW$44,CW$45,CW$46,CW$47,CW$48,CW$49,CW$50,"#")='Часть 1'!AN43),1,0)*IF(CW$33=2,CY89,1))</f>
        <v>#</v>
      </c>
      <c r="CY89" s="65" t="str">
        <f>IF(OR($B89=17,CY$2="нет"),"#",IF(CHOOSE($B89,CY$35,CY$36,CY$37,CY$38,CY$39,CY$40,CY$41,CY$42,CY$43,CY$44,CY$45,CY$46,CY$47,CY$48,CY$49,CY$50,"#")='Часть 1'!AP43,1,0))</f>
        <v>#</v>
      </c>
      <c r="CZ89" s="65" t="str">
        <f>IF(OR($B89=17,CZ$2="нет"),"#",IF(AND('Часть 1'!AQ43&lt;&gt;"#",CHOOSE($B89,CZ$35,CZ$36,CZ$37,CZ$38,CZ$39,CZ$40,CZ$41,CZ$42,CZ$43,CZ$44,CZ$45,CZ$46,CZ$47,CZ$48,CZ$49,CZ$50,"#")='Часть 1'!AQ43),1,0)*IF(CZ$33=2,DB89,1))</f>
        <v>#</v>
      </c>
      <c r="DB89" s="65" t="str">
        <f>IF(OR($B89=17,DB$2="нет"),"#",IF(CHOOSE($B89,DB$35,DB$36,DB$37,DB$38,DB$39,DB$40,DB$41,DB$42,DB$43,DB$44,DB$45,DB$46,DB$47,DB$48,DB$49,DB$50,"#")='Часть 1'!AS43,1,0))</f>
        <v>#</v>
      </c>
      <c r="DC89" s="65" t="str">
        <f>IF(OR($B89=17,DC$2="нет"),"#",IF(AND('Часть 1'!AT43&lt;&gt;"#",CHOOSE($B89,DC$35,DC$36,DC$37,DC$38,DC$39,DC$40,DC$41,DC$42,DC$43,DC$44,DC$45,DC$46,DC$47,DC$48,DC$49,DC$50,"#")='Часть 1'!AT43),1,0)*IF(DC$33=2,DE89,1))</f>
        <v>#</v>
      </c>
      <c r="DE89" s="65" t="str">
        <f>IF(OR($B89=17,DE$2="нет"),"#",IF(CHOOSE($B89,DE$35,DE$36,DE$37,DE$38,DE$39,DE$40,DE$41,DE$42,DE$43,DE$44,DE$45,DE$46,DE$47,DE$48,DE$49,DE$50,"#")='Часть 1'!AV43,1,0))</f>
        <v>#</v>
      </c>
      <c r="DF89" s="65" t="str">
        <f>IF(OR($B89=17,DF$2="нет"),"#",IF(AND('Часть 1'!AW43&lt;&gt;"#",CHOOSE($B89,DF$35,DF$36,DF$37,DF$38,DF$39,DF$40,DF$41,DF$42,DF$43,DF$44,DF$45,DF$46,DF$47,DF$48,DF$49,DF$50,"#")='Часть 1'!AW43),1,0)*IF(DF$33=2,DH89,1))</f>
        <v>#</v>
      </c>
      <c r="DH89" s="65" t="str">
        <f>IF(OR($B89=17,DH$2="нет"),"#",IF(CHOOSE($B89,DH$35,DH$36,DH$37,DH$38,DH$39,DH$40,DH$41,DH$42,DH$43,DH$44,DH$45,DH$46,DH$47,DH$48,DH$49,DH$50,"#")='Часть 1'!AY43,1,0))</f>
        <v>#</v>
      </c>
      <c r="DI89" s="65" t="str">
        <f>IF(OR($B89=17,DI$2="нет"),"#",IF(AND('Часть 1'!AZ43&lt;&gt;"#",CHOOSE($B89,DI$35,DI$36,DI$37,DI$38,DI$39,DI$40,DI$41,DI$42,DI$43,DI$44,DI$45,DI$46,DI$47,DI$48,DI$49,DI$50,"#")='Часть 1'!AZ43),1,0)*IF(DI$33=2,DK89,1))</f>
        <v>#</v>
      </c>
      <c r="DK89" s="65" t="str">
        <f>IF(OR($B89=17,DK$2="нет"),"#",IF(CHOOSE($B89,DK$35,DK$36,DK$37,DK$38,DK$39,DK$40,DK$41,DK$42,DK$43,DK$44,DK$45,DK$46,DK$47,DK$48,DK$49,DK$50,"#")='Часть 1'!BB43,1,0))</f>
        <v>#</v>
      </c>
      <c r="DL89" s="65" t="str">
        <f>IF(OR($B89=17,DL$2="нет"),"#",IF(AND('Часть 1'!BC43&lt;&gt;"#",CHOOSE($B89,DL$35,DL$36,DL$37,DL$38,DL$39,DL$40,DL$41,DL$42,DL$43,DL$44,DL$45,DL$46,DL$47,DL$48,DL$49,DL$50,"#")='Часть 1'!BC43),1,0)*IF(DL$33=2,DN89,1))</f>
        <v>#</v>
      </c>
      <c r="DN89" s="65" t="str">
        <f>IF(OR($B89=17,DN$2="нет"),"#",IF(CHOOSE($B89,DN$35,DN$36,DN$37,DN$38,DN$39,DN$40,DN$41,DN$42,DN$43,DN$44,DN$45,DN$46,DN$47,DN$48,DN$49,DN$50,"#")='Часть 1'!BE43,1,0))</f>
        <v>#</v>
      </c>
      <c r="DO89" s="65" t="str">
        <f>IF(OR($B89=17,DO$2="нет"),"#",IF(AND('Часть 1'!BF43&lt;&gt;"#",CHOOSE($B89,DO$35,DO$36,DO$37,DO$38,DO$39,DO$40,DO$41,DO$42,DO$43,DO$44,DO$45,DO$46,DO$47,DO$48,DO$49,DO$50,"#")='Часть 1'!BF43),1,0)*IF(DO$33=2,DQ89,1))</f>
        <v>#</v>
      </c>
      <c r="DQ89" s="65" t="str">
        <f>IF(OR($B89=17,DQ$2="нет"),"#",IF(CHOOSE($B89,DQ$35,DQ$36,DQ$37,DQ$38,DQ$39,DQ$40,DQ$41,DQ$42,DQ$43,DQ$44,DQ$45,DQ$46,DQ$47,DQ$48,DQ$49,DQ$50,"#")='Часть 1'!BH43,1,0))</f>
        <v>#</v>
      </c>
      <c r="DR89" s="65" t="str">
        <f>IF(OR($B89=17,DR$2="нет"),"#",IF(AND('Часть 1'!BI43&lt;&gt;"#",CHOOSE($B89,DR$35,DR$36,DR$37,DR$38,DR$39,DR$40,DR$41,DR$42,DR$43,DR$44,DR$45,DR$46,DR$47,DR$48,DR$49,DR$50,"#")='Часть 1'!BI43),1,0)*IF(DR$33=2,DT89,1))</f>
        <v>#</v>
      </c>
      <c r="DT89" s="65" t="str">
        <f>IF(OR($B89=17,DT$2="нет"),"#",IF(CHOOSE($B89,DT$35,DT$36,DT$37,DT$38,DT$39,DT$40,DT$41,DT$42,DT$43,DT$44,DT$45,DT$46,DT$47,DT$48,DT$49,DT$50,"#")='Часть 1'!BK43,1,0))</f>
        <v>#</v>
      </c>
    </row>
    <row r="90" spans="1:124" x14ac:dyDescent="0.2">
      <c r="A90" s="63">
        <v>38</v>
      </c>
      <c r="B90" s="63">
        <f>IF(AND(Список!H43&gt;0,Список!K43=1),CHOOSE(Список!M43,1,2,3,4,5,6,7,8,9,10,11,12,13,14,15,16),17)</f>
        <v>17</v>
      </c>
      <c r="C90" s="65" t="str">
        <f>IF(OR($B90=17,C$2="нет"),"#",IF(BM90=1,1,IF(CHOOSE($B90,C$35,C$36,C$37,C$38,C$39,C$40,C$41,C$42,C$43,C$44,C$45,C$46,C$47,C$48,C$49,C$50,"#")='Часть 1'!D44,1,0)*IF(C$33=2,E90,1)))</f>
        <v>#</v>
      </c>
      <c r="E90" s="65" t="str">
        <f>IF(OR($B90=17,E$2="нет"),"#",IF(CHOOSE($B90,E$35,E$36,E$37,E$38,E$39,E$40,E$41,E$42,E$43,E$44,E$45,E$46,E$47,E$48,E$49,E$50,"#")='Часть 1'!F44,1,0))</f>
        <v>#</v>
      </c>
      <c r="F90" s="65" t="str">
        <f>IF(OR($B90=17,F$2="нет"),"#",IF(BP90=1,1,IF(CHOOSE($B90,F$35,F$36,F$37,F$38,F$39,F$40,F$41,F$42,F$43,F$44,F$45,F$46,F$47,F$48,F$49,F$50,"#")='Часть 1'!G44,1,0)*IF(F$33=2,H90,1)))</f>
        <v>#</v>
      </c>
      <c r="H90" s="65" t="str">
        <f>IF(OR($B90=17,H$2="нет"),"#",IF(CHOOSE($B90,H$35,H$36,H$37,H$38,H$39,H$40,H$41,H$42,H$43,H$44,H$45,H$46,H$47,H$48,H$49,H$50,"#")='Часть 1'!I44,1,0))</f>
        <v>#</v>
      </c>
      <c r="I90" s="65" t="str">
        <f>IF(OR($B90=17,I$2="нет"),"#",IF(BS90=1,1,IF(CHOOSE($B90,I$35,I$36,I$37,I$38,I$39,I$40,I$41,I$42,I$43,I$44,I$45,I$46,I$47,I$48,I$49,I$50,"#")='Часть 1'!J44,1,0)*IF(I$33=2,K90,1)))</f>
        <v>#</v>
      </c>
      <c r="K90" s="65" t="str">
        <f>IF(OR($B90=17,K$2="нет"),"#",IF(CHOOSE($B90,K$35,K$36,K$37,K$38,K$39,K$40,K$41,K$42,K$43,K$44,K$45,K$46,K$47,K$48,K$49,K$50,"#")='Часть 1'!L44,1,0))</f>
        <v>#</v>
      </c>
      <c r="L90" s="65" t="str">
        <f>IF(OR($B90=17,L$2="нет"),"#",IF(BV90=1,1,IF(CHOOSE($B90,L$35,L$36,L$37,L$38,L$39,L$40,L$41,L$42,L$43,L$44,L$45,L$46,L$47,L$48,L$49,L$50,"#")='Часть 1'!M44,1,0)*IF(L$33=2,N90,1)))</f>
        <v>#</v>
      </c>
      <c r="N90" s="65" t="str">
        <f>IF(OR($B90=17,N$2="нет"),"#",IF(CHOOSE($B90,N$35,N$36,N$37,N$38,N$39,N$40,N$41,N$42,N$43,N$44,N$45,N$46,N$47,N$48,N$49,N$50,"#")='Часть 1'!O44,1,0))</f>
        <v>#</v>
      </c>
      <c r="O90" s="65" t="str">
        <f>IF(OR($B90=17,O$2="нет"),"#",IF(BY90=1,1,IF(CHOOSE($B90,O$35,O$36,O$37,O$38,O$39,O$40,O$41,O$42,O$43,O$44,O$45,O$46,O$47,O$48,O$49,O$50,"#")='Часть 1'!P44,1,0)*IF(O$33=2,Q90,1)))</f>
        <v>#</v>
      </c>
      <c r="Q90" s="65" t="str">
        <f>IF(OR($B90=17,Q$2="нет"),"#",IF(CHOOSE($B90,Q$35,Q$36,Q$37,Q$38,Q$39,Q$40,Q$41,Q$42,Q$43,Q$44,Q$45,Q$46,Q$47,Q$48,Q$49,Q$50,"#")='Часть 1'!R44,1,0))</f>
        <v>#</v>
      </c>
      <c r="R90" s="65" t="str">
        <f>IF(OR($B90=17,R$2="нет"),"#",IF(CB90=1,1,IF(CHOOSE($B90,R$35,R$36,R$37,R$38,R$39,R$40,R$41,R$42,R$43,R$44,R$45,R$46,R$47,R$48,R$49,R$50,"#")='Часть 1'!S44,1,0)*IF(R$33=2,T90,1)))</f>
        <v>#</v>
      </c>
      <c r="T90" s="65" t="str">
        <f>IF(OR($B90=17,T$2="нет"),"#",IF(CHOOSE($B90,T$35,T$36,T$37,T$38,T$39,T$40,T$41,T$42,T$43,T$44,T$45,T$46,T$47,T$48,T$49,T$50,"#")='Часть 1'!U44,1,0))</f>
        <v>#</v>
      </c>
      <c r="U90" s="65" t="str">
        <f>IF(OR($B90=17,U$2="нет"),"#",IF(CE90=1,1,IF(CHOOSE($B90,U$35,U$36,U$37,U$38,U$39,U$40,U$41,U$42,U$43,U$44,U$45,U$46,U$47,U$48,U$49,U$50,"#")='Часть 1'!V44,1,0)*IF(U$33=2,W90,1)))</f>
        <v>#</v>
      </c>
      <c r="W90" s="65" t="str">
        <f>IF(OR($B90=17,W$2="нет"),"#",IF(CHOOSE($B90,W$35,W$36,W$37,W$38,W$39,W$40,W$41,W$42,W$43,W$44,W$45,W$46,W$47,W$48,W$49,W$50,"#")='Часть 1'!X44,1,0))</f>
        <v>#</v>
      </c>
      <c r="X90" s="65" t="str">
        <f>IF(OR($B90=17,X$2="нет"),"#",IF(CH90=1,1,IF(CHOOSE($B90,X$35,X$36,X$37,X$38,X$39,X$40,X$41,X$42,X$43,X$44,X$45,X$46,X$47,X$48,X$49,X$50,"#")='Часть 1'!Y44,1,0)*IF(X$33=2,Z90,1)))</f>
        <v>#</v>
      </c>
      <c r="Z90" s="65" t="str">
        <f>IF(OR($B90=17,Z$2="нет"),"#",IF(CHOOSE($B90,Z$35,Z$36,Z$37,Z$38,Z$39,Z$40,Z$41,Z$42,Z$43,Z$44,Z$45,Z$46,Z$47,Z$48,Z$49,Z$50,"#")='Часть 1'!AA44,1,0))</f>
        <v>#</v>
      </c>
      <c r="AA90" s="65" t="str">
        <f>IF(OR($B90=17,AA$2="нет"),"#",IF(CK90=1,1,IF(CHOOSE($B90,AA$35,AA$36,AA$37,AA$38,AA$39,AA$40,AA$41,AA$42,AA$43,AA$44,AA$45,AA$46,AA$47,AA$48,AA$49,AA$50,"#")='Часть 1'!AB44,1,0)*IF(AA$33=2,AC90,1)))</f>
        <v>#</v>
      </c>
      <c r="AC90" s="65" t="str">
        <f>IF(OR($B90=17,AC$2="нет"),"#",IF(CHOOSE($B90,AC$35,AC$36,AC$37,AC$38,AC$39,AC$40,AC$41,AC$42,AC$43,AC$44,AC$45,AC$46,AC$47,AC$48,AC$49,AC$50,"#")='Часть 1'!AD44,1,0))</f>
        <v>#</v>
      </c>
      <c r="AD90" s="65" t="str">
        <f>IF(OR($B90=17,AD$2="нет"),"#",IF(CN90=1,1,IF(CHOOSE($B90,AD$35,AD$36,AD$37,AD$38,AD$39,AD$40,AD$41,AD$42,AD$43,AD$44,AD$45,AD$46,AD$47,AD$48,AD$49,AD$50,"#")='Часть 1'!AE44,1,0)*IF(AD$33=2,AF90,1)))</f>
        <v>#</v>
      </c>
      <c r="AF90" s="65" t="str">
        <f>IF(OR($B90=17,AF$2="нет"),"#",IF(CHOOSE($B90,AF$35,AF$36,AF$37,AF$38,AF$39,AF$40,AF$41,AF$42,AF$43,AF$44,AF$45,AF$46,AF$47,AF$48,AF$49,AF$50,"#")='Часть 1'!AG44,1,0))</f>
        <v>#</v>
      </c>
      <c r="AG90" s="65" t="str">
        <f>IF(OR($B90=17,AG$2="нет"),"#",IF(CQ90=1,1,IF(CHOOSE($B90,AG$35,AG$36,AG$37,AG$38,AG$39,AG$40,AG$41,AG$42,AG$43,AG$44,AG$45,AG$46,AG$47,AG$48,AG$49,AG$50,"#")='Часть 1'!AH44,1,0)*IF(AG$33=2,AI90,1)))</f>
        <v>#</v>
      </c>
      <c r="AI90" s="65" t="str">
        <f>IF(OR($B90=17,AI$2="нет"),"#",IF(CHOOSE($B90,AI$35,AI$36,AI$37,AI$38,AI$39,AI$40,AI$41,AI$42,AI$43,AI$44,AI$45,AI$46,AI$47,AI$48,AI$49,AI$50,"#")='Часть 1'!AJ44,1,0))</f>
        <v>#</v>
      </c>
      <c r="AJ90" s="65" t="str">
        <f>IF(OR($B90=17,AJ$2="нет"),"#",IF(CT90=1,1,IF(CHOOSE($B90,AJ$35,AJ$36,AJ$37,AJ$38,AJ$39,AJ$40,AJ$41,AJ$42,AJ$43,AJ$44,AJ$45,AJ$46,AJ$47,AJ$48,AJ$49,AJ$50,"#")='Часть 1'!AK44,1,0)*IF(AJ$33=2,AL90,1)))</f>
        <v>#</v>
      </c>
      <c r="AL90" s="65" t="str">
        <f>IF(OR($B90=17,AL$2="нет"),"#",IF(CHOOSE($B90,AL$35,AL$36,AL$37,AL$38,AL$39,AL$40,AL$41,AL$42,AL$43,AL$44,AL$45,AL$46,AL$47,AL$48,AL$49,AL$50,"#")='Часть 1'!AM44,1,0))</f>
        <v>#</v>
      </c>
      <c r="AM90" s="65" t="str">
        <f>IF(OR($B90=17,AM$2="нет"),"#",IF(CW90=1,1,IF(CHOOSE($B90,AM$35,AM$36,AM$37,AM$38,AM$39,AM$40,AM$41,AM$42,AM$43,AM$44,AM$45,AM$46,AM$47,AM$48,AM$49,AM$50,"#")='Часть 1'!AN44,1,0)*IF(AM$33=2,AO90,1)))</f>
        <v>#</v>
      </c>
      <c r="AO90" s="65" t="str">
        <f>IF(OR($B90=17,AO$2="нет"),"#",IF(CHOOSE($B90,AO$35,AO$36,AO$37,AO$38,AO$39,AO$40,AO$41,AO$42,AO$43,AO$44,AO$45,AO$46,AO$47,AO$48,AO$49,AO$50,"#")='Часть 1'!AP44,1,0))</f>
        <v>#</v>
      </c>
      <c r="AP90" s="65" t="str">
        <f>IF(OR($B90=17,AP$2="нет"),"#",IF(CZ90=1,1,IF(CHOOSE($B90,AP$35,AP$36,AP$37,AP$38,AP$39,AP$40,AP$41,AP$42,AP$43,AP$44,AP$45,AP$46,AP$47,AP$48,AP$49,AP$50,"#")='Часть 1'!AQ44,1,0)*IF(AP$33=2,AR90,1)))</f>
        <v>#</v>
      </c>
      <c r="AR90" s="65" t="str">
        <f>IF(OR($B90=17,AR$2="нет"),"#",IF(CHOOSE($B90,AR$35,AR$36,AR$37,AR$38,AR$39,AR$40,AR$41,AR$42,AR$43,AR$44,AR$45,AR$46,AR$47,AR$48,AR$49,AR$50,"#")='Часть 1'!AS44,1,0))</f>
        <v>#</v>
      </c>
      <c r="AS90" s="65" t="str">
        <f>IF(OR($B90=17,AS$2="нет"),"#",IF(DC90=1,1,IF(CHOOSE($B90,AS$35,AS$36,AS$37,AS$38,AS$39,AS$40,AS$41,AS$42,AS$43,AS$44,AS$45,AS$46,AS$47,AS$48,AS$49,AS$50,"#")='Часть 1'!AT44,1,0)*IF(AS$33=2,AU90,1)))</f>
        <v>#</v>
      </c>
      <c r="AU90" s="65" t="str">
        <f>IF(OR($B90=17,AU$2="нет"),"#",IF(CHOOSE($B90,AU$35,AU$36,AU$37,AU$38,AU$39,AU$40,AU$41,AU$42,AU$43,AU$44,AU$45,AU$46,AU$47,AU$48,AU$49,AU$50,"#")='Часть 1'!AV44,1,0))</f>
        <v>#</v>
      </c>
      <c r="AV90" s="65" t="str">
        <f>IF(OR($B90=17,AV$2="нет"),"#",IF(DF90=1,1,IF(CHOOSE($B90,AV$35,AV$36,AV$37,AV$38,AV$39,AV$40,AV$41,AV$42,AV$43,AV$44,AV$45,AV$46,AV$47,AV$48,AV$49,AV$50,"#")='Часть 1'!AW44,1,0)*IF(AV$33=2,AX90,1)))</f>
        <v>#</v>
      </c>
      <c r="AX90" s="65" t="str">
        <f>IF(OR($B90=17,AX$2="нет"),"#",IF(CHOOSE($B90,AX$35,AX$36,AX$37,AX$38,AX$39,AX$40,AX$41,AX$42,AX$43,AX$44,AX$45,AX$46,AX$47,AX$48,AX$49,AX$50,"#")='Часть 1'!AY44,1,0))</f>
        <v>#</v>
      </c>
      <c r="AY90" s="65" t="str">
        <f>IF(OR($B90=17,AY$2="нет"),"#",IF(DI90=1,1,IF(CHOOSE($B90,AY$35,AY$36,AY$37,AY$38,AY$39,AY$40,AY$41,AY$42,AY$43,AY$44,AY$45,AY$46,AY$47,AY$48,AY$49,AY$50,"#")='Часть 1'!AZ44,1,0)*IF(AY$33=2,BA90,1)))</f>
        <v>#</v>
      </c>
      <c r="BA90" s="65" t="str">
        <f>IF(OR($B90=17,BA$2="нет"),"#",IF(CHOOSE($B90,BA$35,BA$36,BA$37,BA$38,BA$39,BA$40,BA$41,BA$42,BA$43,BA$44,BA$45,BA$46,BA$47,BA$48,BA$49,BA$50,"#")='Часть 1'!BB44,1,0))</f>
        <v>#</v>
      </c>
      <c r="BB90" s="65" t="str">
        <f>IF(OR($B90=17,BB$2="нет"),"#",IF(DL90=1,1,IF(CHOOSE($B90,BB$35,BB$36,BB$37,BB$38,BB$39,BB$40,BB$41,BB$42,BB$43,BB$44,BB$45,BB$46,BB$47,BB$48,BB$49,BB$50,"#")='Часть 1'!BC44,1,0)*IF(BB$33=2,BD90,1)))</f>
        <v>#</v>
      </c>
      <c r="BD90" s="65" t="str">
        <f>IF(OR($B90=17,BD$2="нет"),"#",IF(CHOOSE($B90,BD$35,BD$36,BD$37,BD$38,BD$39,BD$40,BD$41,BD$42,BD$43,BD$44,BD$45,BD$46,BD$47,BD$48,BD$49,BD$50,"#")='Часть 1'!BE44,1,0))</f>
        <v>#</v>
      </c>
      <c r="BE90" s="65" t="str">
        <f>IF(OR($B90=17,BE$2="нет"),"#",IF(DO90=1,1,IF(CHOOSE($B90,BE$35,BE$36,BE$37,BE$38,BE$39,BE$40,BE$41,BE$42,BE$43,BE$44,BE$45,BE$46,BE$47,BE$48,BE$49,BE$50,"#")='Часть 1'!BF44,1,0)*IF(BE$33=2,BG90,1)))</f>
        <v>#</v>
      </c>
      <c r="BG90" s="65" t="str">
        <f>IF(OR($B90=17,BG$2="нет"),"#",IF(CHOOSE($B90,BG$35,BG$36,BG$37,BG$38,BG$39,BG$40,BG$41,BG$42,BG$43,BG$44,BG$45,BG$46,BG$47,BG$48,BG$49,BG$50,"#")='Часть 1'!BH44,1,0))</f>
        <v>#</v>
      </c>
      <c r="BH90" s="65" t="str">
        <f>IF(OR($B90=17,BH$2="нет"),"#",IF(DR90=1,1,IF(CHOOSE($B90,BH$35,BH$36,BH$37,BH$38,BH$39,BH$40,BH$41,BH$42,BH$43,BH$44,BH$45,BH$46,BH$47,BH$48,BH$49,BH$50,"#")='Часть 1'!BI44,1,0)*IF(BH$33=2,BJ90,1)))</f>
        <v>#</v>
      </c>
      <c r="BJ90" s="65" t="str">
        <f>IF(OR($B90=17,BJ$2="нет"),"#",IF(CHOOSE($B90,BJ$35,BJ$36,BJ$37,BJ$38,BJ$39,BJ$40,BJ$41,BJ$42,BJ$43,BJ$44,BJ$45,BJ$46,BJ$47,BJ$48,BJ$49,BJ$50,"#")='Часть 1'!BK44,1,0))</f>
        <v>#</v>
      </c>
      <c r="BM90" s="65" t="str">
        <f>IF(OR($B90=17,BM$2="нет"),"#",IF(AND('Часть 1'!D44&lt;&gt;"#",CHOOSE($B90,BM$35,BM$36,BM$37,BM$38,BM$39,BM$40,BM$41,BM$42,BM$43,BM$44,BM$45,BM$46,BM$47,BM$48,BM$49,BM$50,"#")='Часть 1'!D44),1,0)*IF(BM$33=2,BO90,1))</f>
        <v>#</v>
      </c>
      <c r="BO90" s="65" t="str">
        <f>IF(OR($B90=17,BO$2="нет"),"#",IF(CHOOSE($B90,BO$35,BO$36,BO$37,BO$38,BO$39,BO$40,BO$41,BO$42,BO$43,BO$44,BO$45,BO$46,BO$47,BO$48,BO$49,BO$50,"#")='Часть 1'!F44,1,0))</f>
        <v>#</v>
      </c>
      <c r="BP90" s="65" t="str">
        <f>IF(OR($B90=17,BP$2="нет"),"#",IF(AND('Часть 1'!G44&lt;&gt;"#",CHOOSE($B90,BP$35,BP$36,BP$37,BP$38,BP$39,BP$40,BP$41,BP$42,BP$43,BP$44,BP$45,BP$46,BP$47,BP$48,BP$49,BP$50,"#")='Часть 1'!G44),1,0)*IF(BP$33=2,BR90,1))</f>
        <v>#</v>
      </c>
      <c r="BR90" s="65" t="str">
        <f>IF(OR($B90=17,BR$2="нет"),"#",IF(CHOOSE($B90,BR$35,BR$36,BR$37,BR$38,BR$39,BR$40,BR$41,BR$42,BR$43,BR$44,BR$45,BR$46,BR$47,BR$48,BR$49,BR$50,"#")='Часть 1'!I44,1,0))</f>
        <v>#</v>
      </c>
      <c r="BS90" s="65" t="str">
        <f>IF(OR($B90=17,BS$2="нет"),"#",IF(AND('Часть 1'!J44&lt;&gt;"#",CHOOSE($B90,BS$35,BS$36,BS$37,BS$38,BS$39,BS$40,BS$41,BS$42,BS$43,BS$44,BS$45,BS$46,BS$47,BS$48,BS$49,BS$50,"#")='Часть 1'!J44),1,0)*IF(BS$33=2,BU90,1))</f>
        <v>#</v>
      </c>
      <c r="BU90" s="65" t="str">
        <f>IF(OR($B90=17,BU$2="нет"),"#",IF(CHOOSE($B90,BU$35,BU$36,BU$37,BU$38,BU$39,BU$40,BU$41,BU$42,BU$43,BU$44,BU$45,BU$46,BU$47,BU$48,BU$49,BU$50,"#")='Часть 1'!L44,1,0))</f>
        <v>#</v>
      </c>
      <c r="BV90" s="65" t="str">
        <f>IF(OR($B90=17,BV$2="нет"),"#",IF(AND('Часть 1'!M44&lt;&gt;"#",CHOOSE($B90,BV$35,BV$36,BV$37,BV$38,BV$39,BV$40,BV$41,BV$42,BV$43,BV$44,BV$45,BV$46,BV$47,BV$48,BV$49,BV$50,"#")='Часть 1'!M44),1,0)*IF(BV$33=2,BX90,1))</f>
        <v>#</v>
      </c>
      <c r="BX90" s="65" t="str">
        <f>IF(OR($B90=17,BX$2="нет"),"#",IF(CHOOSE($B90,BX$35,BX$36,BX$37,BX$38,BX$39,BX$40,BX$41,BX$42,BX$43,BX$44,BX$45,BX$46,BX$47,BX$48,BX$49,BX$50,"#")='Часть 1'!O44,1,0))</f>
        <v>#</v>
      </c>
      <c r="BY90" s="65" t="str">
        <f>IF(OR($B90=17,BY$2="нет"),"#",IF(AND('Часть 1'!P44&lt;&gt;"#",CHOOSE($B90,BY$35,BY$36,BY$37,BY$38,BY$39,BY$40,BY$41,BY$42,BY$43,BY$44,BY$45,BY$46,BY$47,BY$48,BY$49,BY$50,"#")='Часть 1'!P44),1,0)*IF(BY$33=2,CA90,1))</f>
        <v>#</v>
      </c>
      <c r="CA90" s="65" t="str">
        <f>IF(OR($B90=17,CA$2="нет"),"#",IF(CHOOSE($B90,CA$35,CA$36,CA$37,CA$38,CA$39,CA$40,CA$41,CA$42,CA$43,CA$44,CA$45,CA$46,CA$47,CA$48,CA$49,CA$50,"#")='Часть 1'!R44,1,0))</f>
        <v>#</v>
      </c>
      <c r="CB90" s="65" t="str">
        <f>IF(OR($B90=17,CB$2="нет"),"#",IF(AND('Часть 1'!S44&lt;&gt;"#",CHOOSE($B90,CB$35,CB$36,CB$37,CB$38,CB$39,CB$40,CB$41,CB$42,CB$43,CB$44,CB$45,CB$46,CB$47,CB$48,CB$49,CB$50,"#")='Часть 1'!S44),1,0)*IF(CB$33=2,CD90,1))</f>
        <v>#</v>
      </c>
      <c r="CD90" s="65" t="str">
        <f>IF(OR($B90=17,CD$2="нет"),"#",IF(CHOOSE($B90,CD$35,CD$36,CD$37,CD$38,CD$39,CD$40,CD$41,CD$42,CD$43,CD$44,CD$45,CD$46,CD$47,CD$48,CD$49,CD$50,"#")='Часть 1'!U44,1,0))</f>
        <v>#</v>
      </c>
      <c r="CE90" s="65" t="str">
        <f>IF(OR($B90=17,CE$2="нет"),"#",IF(AND('Часть 1'!V44&lt;&gt;"#",CHOOSE($B90,CE$35,CE$36,CE$37,CE$38,CE$39,CE$40,CE$41,CE$42,CE$43,CE$44,CE$45,CE$46,CE$47,CE$48,CE$49,CE$50,"#")='Часть 1'!V44),1,0)*IF(CE$33=2,CG90,1))</f>
        <v>#</v>
      </c>
      <c r="CG90" s="65" t="str">
        <f>IF(OR($B90=17,CG$2="нет"),"#",IF(CHOOSE($B90,CG$35,CG$36,CG$37,CG$38,CG$39,CG$40,CG$41,CG$42,CG$43,CG$44,CG$45,CG$46,CG$47,CG$48,CG$49,CG$50,"#")='Часть 1'!X44,1,0))</f>
        <v>#</v>
      </c>
      <c r="CH90" s="65" t="str">
        <f>IF(OR($B90=17,CH$2="нет"),"#",IF(AND('Часть 1'!Y44&lt;&gt;"#",CHOOSE($B90,CH$35,CH$36,CH$37,CH$38,CH$39,CH$40,CH$41,CH$42,CH$43,CH$44,CH$45,CH$46,CH$47,CH$48,CH$49,CH$50,"#")='Часть 1'!Y44),1,0)*IF(CH$33=2,CJ90,1))</f>
        <v>#</v>
      </c>
      <c r="CJ90" s="65" t="str">
        <f>IF(OR($B90=17,CJ$2="нет"),"#",IF(CHOOSE($B90,CJ$35,CJ$36,CJ$37,CJ$38,CJ$39,CJ$40,CJ$41,CJ$42,CJ$43,CJ$44,CJ$45,CJ$46,CJ$47,CJ$48,CJ$49,CJ$50,"#")='Часть 1'!AA44,1,0))</f>
        <v>#</v>
      </c>
      <c r="CK90" s="65" t="str">
        <f>IF(OR($B90=17,CK$2="нет"),"#",IF(AND('Часть 1'!AB44&lt;&gt;"#",CHOOSE($B90,CK$35,CK$36,CK$37,CK$38,CK$39,CK$40,CK$41,CK$42,CK$43,CK$44,CK$45,CK$46,CK$47,CK$48,CK$49,CK$50,"#")='Часть 1'!AB44),1,0)*IF(CK$33=2,CM90,1))</f>
        <v>#</v>
      </c>
      <c r="CM90" s="65" t="str">
        <f>IF(OR($B90=17,CM$2="нет"),"#",IF(CHOOSE($B90,CM$35,CM$36,CM$37,CM$38,CM$39,CM$40,CM$41,CM$42,CM$43,CM$44,CM$45,CM$46,CM$47,CM$48,CM$49,CM$50,"#")='Часть 1'!AD44,1,0))</f>
        <v>#</v>
      </c>
      <c r="CN90" s="65" t="str">
        <f>IF(OR($B90=17,CN$2="нет"),"#",IF(AND('Часть 1'!AE44&lt;&gt;"#",CHOOSE($B90,CN$35,CN$36,CN$37,CN$38,CN$39,CN$40,CN$41,CN$42,CN$43,CN$44,CN$45,CN$46,CN$47,CN$48,CN$49,CN$50,"#")='Часть 1'!AE44),1,0)*IF(CN$33=2,CP90,1))</f>
        <v>#</v>
      </c>
      <c r="CP90" s="65" t="str">
        <f>IF(OR($B90=17,CP$2="нет"),"#",IF(CHOOSE($B90,CP$35,CP$36,CP$37,CP$38,CP$39,CP$40,CP$41,CP$42,CP$43,CP$44,CP$45,CP$46,CP$47,CP$48,CP$49,CP$50,"#")='Часть 1'!AG44,1,0))</f>
        <v>#</v>
      </c>
      <c r="CQ90" s="65" t="str">
        <f>IF(OR($B90=17,CQ$2="нет"),"#",IF(AND('Часть 1'!AH44&lt;&gt;"#",CHOOSE($B90,CQ$35,CQ$36,CQ$37,CQ$38,CQ$39,CQ$40,CQ$41,CQ$42,CQ$43,CQ$44,CQ$45,CQ$46,CQ$47,CQ$48,CQ$49,CQ$50,"#")='Часть 1'!AH44),1,0)*IF(CQ$33=2,CS90,1))</f>
        <v>#</v>
      </c>
      <c r="CS90" s="65" t="str">
        <f>IF(OR($B90=17,CS$2="нет"),"#",IF(CHOOSE($B90,CS$35,CS$36,CS$37,CS$38,CS$39,CS$40,CS$41,CS$42,CS$43,CS$44,CS$45,CS$46,CS$47,CS$48,CS$49,CS$50,"#")='Часть 1'!AJ44,1,0))</f>
        <v>#</v>
      </c>
      <c r="CT90" s="65" t="str">
        <f>IF(OR($B90=17,CT$2="нет"),"#",IF(AND('Часть 1'!AK44&lt;&gt;"#",CHOOSE($B90,CT$35,CT$36,CT$37,CT$38,CT$39,CT$40,CT$41,CT$42,CT$43,CT$44,CT$45,CT$46,CT$47,CT$48,CT$49,CT$50,"#")='Часть 1'!AK44),1,0)*IF(CT$33=2,CV90,1))</f>
        <v>#</v>
      </c>
      <c r="CV90" s="65" t="str">
        <f>IF(OR($B90=17,CV$2="нет"),"#",IF(CHOOSE($B90,CV$35,CV$36,CV$37,CV$38,CV$39,CV$40,CV$41,CV$42,CV$43,CV$44,CV$45,CV$46,CV$47,CV$48,CV$49,CV$50,"#")='Часть 1'!AM44,1,0))</f>
        <v>#</v>
      </c>
      <c r="CW90" s="65" t="str">
        <f>IF(OR($B90=17,CW$2="нет"),"#",IF(AND('Часть 1'!AN44&lt;&gt;"#",CHOOSE($B90,CW$35,CW$36,CW$37,CW$38,CW$39,CW$40,CW$41,CW$42,CW$43,CW$44,CW$45,CW$46,CW$47,CW$48,CW$49,CW$50,"#")='Часть 1'!AN44),1,0)*IF(CW$33=2,CY90,1))</f>
        <v>#</v>
      </c>
      <c r="CY90" s="65" t="str">
        <f>IF(OR($B90=17,CY$2="нет"),"#",IF(CHOOSE($B90,CY$35,CY$36,CY$37,CY$38,CY$39,CY$40,CY$41,CY$42,CY$43,CY$44,CY$45,CY$46,CY$47,CY$48,CY$49,CY$50,"#")='Часть 1'!AP44,1,0))</f>
        <v>#</v>
      </c>
      <c r="CZ90" s="65" t="str">
        <f>IF(OR($B90=17,CZ$2="нет"),"#",IF(AND('Часть 1'!AQ44&lt;&gt;"#",CHOOSE($B90,CZ$35,CZ$36,CZ$37,CZ$38,CZ$39,CZ$40,CZ$41,CZ$42,CZ$43,CZ$44,CZ$45,CZ$46,CZ$47,CZ$48,CZ$49,CZ$50,"#")='Часть 1'!AQ44),1,0)*IF(CZ$33=2,DB90,1))</f>
        <v>#</v>
      </c>
      <c r="DB90" s="65" t="str">
        <f>IF(OR($B90=17,DB$2="нет"),"#",IF(CHOOSE($B90,DB$35,DB$36,DB$37,DB$38,DB$39,DB$40,DB$41,DB$42,DB$43,DB$44,DB$45,DB$46,DB$47,DB$48,DB$49,DB$50,"#")='Часть 1'!AS44,1,0))</f>
        <v>#</v>
      </c>
      <c r="DC90" s="65" t="str">
        <f>IF(OR($B90=17,DC$2="нет"),"#",IF(AND('Часть 1'!AT44&lt;&gt;"#",CHOOSE($B90,DC$35,DC$36,DC$37,DC$38,DC$39,DC$40,DC$41,DC$42,DC$43,DC$44,DC$45,DC$46,DC$47,DC$48,DC$49,DC$50,"#")='Часть 1'!AT44),1,0)*IF(DC$33=2,DE90,1))</f>
        <v>#</v>
      </c>
      <c r="DE90" s="65" t="str">
        <f>IF(OR($B90=17,DE$2="нет"),"#",IF(CHOOSE($B90,DE$35,DE$36,DE$37,DE$38,DE$39,DE$40,DE$41,DE$42,DE$43,DE$44,DE$45,DE$46,DE$47,DE$48,DE$49,DE$50,"#")='Часть 1'!AV44,1,0))</f>
        <v>#</v>
      </c>
      <c r="DF90" s="65" t="str">
        <f>IF(OR($B90=17,DF$2="нет"),"#",IF(AND('Часть 1'!AW44&lt;&gt;"#",CHOOSE($B90,DF$35,DF$36,DF$37,DF$38,DF$39,DF$40,DF$41,DF$42,DF$43,DF$44,DF$45,DF$46,DF$47,DF$48,DF$49,DF$50,"#")='Часть 1'!AW44),1,0)*IF(DF$33=2,DH90,1))</f>
        <v>#</v>
      </c>
      <c r="DH90" s="65" t="str">
        <f>IF(OR($B90=17,DH$2="нет"),"#",IF(CHOOSE($B90,DH$35,DH$36,DH$37,DH$38,DH$39,DH$40,DH$41,DH$42,DH$43,DH$44,DH$45,DH$46,DH$47,DH$48,DH$49,DH$50,"#")='Часть 1'!AY44,1,0))</f>
        <v>#</v>
      </c>
      <c r="DI90" s="65" t="str">
        <f>IF(OR($B90=17,DI$2="нет"),"#",IF(AND('Часть 1'!AZ44&lt;&gt;"#",CHOOSE($B90,DI$35,DI$36,DI$37,DI$38,DI$39,DI$40,DI$41,DI$42,DI$43,DI$44,DI$45,DI$46,DI$47,DI$48,DI$49,DI$50,"#")='Часть 1'!AZ44),1,0)*IF(DI$33=2,DK90,1))</f>
        <v>#</v>
      </c>
      <c r="DK90" s="65" t="str">
        <f>IF(OR($B90=17,DK$2="нет"),"#",IF(CHOOSE($B90,DK$35,DK$36,DK$37,DK$38,DK$39,DK$40,DK$41,DK$42,DK$43,DK$44,DK$45,DK$46,DK$47,DK$48,DK$49,DK$50,"#")='Часть 1'!BB44,1,0))</f>
        <v>#</v>
      </c>
      <c r="DL90" s="65" t="str">
        <f>IF(OR($B90=17,DL$2="нет"),"#",IF(AND('Часть 1'!BC44&lt;&gt;"#",CHOOSE($B90,DL$35,DL$36,DL$37,DL$38,DL$39,DL$40,DL$41,DL$42,DL$43,DL$44,DL$45,DL$46,DL$47,DL$48,DL$49,DL$50,"#")='Часть 1'!BC44),1,0)*IF(DL$33=2,DN90,1))</f>
        <v>#</v>
      </c>
      <c r="DN90" s="65" t="str">
        <f>IF(OR($B90=17,DN$2="нет"),"#",IF(CHOOSE($B90,DN$35,DN$36,DN$37,DN$38,DN$39,DN$40,DN$41,DN$42,DN$43,DN$44,DN$45,DN$46,DN$47,DN$48,DN$49,DN$50,"#")='Часть 1'!BE44,1,0))</f>
        <v>#</v>
      </c>
      <c r="DO90" s="65" t="str">
        <f>IF(OR($B90=17,DO$2="нет"),"#",IF(AND('Часть 1'!BF44&lt;&gt;"#",CHOOSE($B90,DO$35,DO$36,DO$37,DO$38,DO$39,DO$40,DO$41,DO$42,DO$43,DO$44,DO$45,DO$46,DO$47,DO$48,DO$49,DO$50,"#")='Часть 1'!BF44),1,0)*IF(DO$33=2,DQ90,1))</f>
        <v>#</v>
      </c>
      <c r="DQ90" s="65" t="str">
        <f>IF(OR($B90=17,DQ$2="нет"),"#",IF(CHOOSE($B90,DQ$35,DQ$36,DQ$37,DQ$38,DQ$39,DQ$40,DQ$41,DQ$42,DQ$43,DQ$44,DQ$45,DQ$46,DQ$47,DQ$48,DQ$49,DQ$50,"#")='Часть 1'!BH44,1,0))</f>
        <v>#</v>
      </c>
      <c r="DR90" s="65" t="str">
        <f>IF(OR($B90=17,DR$2="нет"),"#",IF(AND('Часть 1'!BI44&lt;&gt;"#",CHOOSE($B90,DR$35,DR$36,DR$37,DR$38,DR$39,DR$40,DR$41,DR$42,DR$43,DR$44,DR$45,DR$46,DR$47,DR$48,DR$49,DR$50,"#")='Часть 1'!BI44),1,0)*IF(DR$33=2,DT90,1))</f>
        <v>#</v>
      </c>
      <c r="DT90" s="65" t="str">
        <f>IF(OR($B90=17,DT$2="нет"),"#",IF(CHOOSE($B90,DT$35,DT$36,DT$37,DT$38,DT$39,DT$40,DT$41,DT$42,DT$43,DT$44,DT$45,DT$46,DT$47,DT$48,DT$49,DT$50,"#")='Часть 1'!BK44,1,0))</f>
        <v>#</v>
      </c>
    </row>
    <row r="91" spans="1:124" x14ac:dyDescent="0.2">
      <c r="A91" s="63">
        <v>39</v>
      </c>
      <c r="B91" s="63">
        <f>IF(AND(Список!H44&gt;0,Список!K44=1),CHOOSE(Список!M44,1,2,3,4,5,6,7,8,9,10,11,12,13,14,15,16),17)</f>
        <v>17</v>
      </c>
      <c r="C91" s="65" t="str">
        <f>IF(OR($B91=17,C$2="нет"),"#",IF(BM91=1,1,IF(CHOOSE($B91,C$35,C$36,C$37,C$38,C$39,C$40,C$41,C$42,C$43,C$44,C$45,C$46,C$47,C$48,C$49,C$50,"#")='Часть 1'!D45,1,0)*IF(C$33=2,E91,1)))</f>
        <v>#</v>
      </c>
      <c r="E91" s="65" t="str">
        <f>IF(OR($B91=17,E$2="нет"),"#",IF(CHOOSE($B91,E$35,E$36,E$37,E$38,E$39,E$40,E$41,E$42,E$43,E$44,E$45,E$46,E$47,E$48,E$49,E$50,"#")='Часть 1'!F45,1,0))</f>
        <v>#</v>
      </c>
      <c r="F91" s="65" t="str">
        <f>IF(OR($B91=17,F$2="нет"),"#",IF(BP91=1,1,IF(CHOOSE($B91,F$35,F$36,F$37,F$38,F$39,F$40,F$41,F$42,F$43,F$44,F$45,F$46,F$47,F$48,F$49,F$50,"#")='Часть 1'!G45,1,0)*IF(F$33=2,H91,1)))</f>
        <v>#</v>
      </c>
      <c r="H91" s="65" t="str">
        <f>IF(OR($B91=17,H$2="нет"),"#",IF(CHOOSE($B91,H$35,H$36,H$37,H$38,H$39,H$40,H$41,H$42,H$43,H$44,H$45,H$46,H$47,H$48,H$49,H$50,"#")='Часть 1'!I45,1,0))</f>
        <v>#</v>
      </c>
      <c r="I91" s="65" t="str">
        <f>IF(OR($B91=17,I$2="нет"),"#",IF(BS91=1,1,IF(CHOOSE($B91,I$35,I$36,I$37,I$38,I$39,I$40,I$41,I$42,I$43,I$44,I$45,I$46,I$47,I$48,I$49,I$50,"#")='Часть 1'!J45,1,0)*IF(I$33=2,K91,1)))</f>
        <v>#</v>
      </c>
      <c r="K91" s="65" t="str">
        <f>IF(OR($B91=17,K$2="нет"),"#",IF(CHOOSE($B91,K$35,K$36,K$37,K$38,K$39,K$40,K$41,K$42,K$43,K$44,K$45,K$46,K$47,K$48,K$49,K$50,"#")='Часть 1'!L45,1,0))</f>
        <v>#</v>
      </c>
      <c r="L91" s="65" t="str">
        <f>IF(OR($B91=17,L$2="нет"),"#",IF(BV91=1,1,IF(CHOOSE($B91,L$35,L$36,L$37,L$38,L$39,L$40,L$41,L$42,L$43,L$44,L$45,L$46,L$47,L$48,L$49,L$50,"#")='Часть 1'!M45,1,0)*IF(L$33=2,N91,1)))</f>
        <v>#</v>
      </c>
      <c r="N91" s="65" t="str">
        <f>IF(OR($B91=17,N$2="нет"),"#",IF(CHOOSE($B91,N$35,N$36,N$37,N$38,N$39,N$40,N$41,N$42,N$43,N$44,N$45,N$46,N$47,N$48,N$49,N$50,"#")='Часть 1'!O45,1,0))</f>
        <v>#</v>
      </c>
      <c r="O91" s="65" t="str">
        <f>IF(OR($B91=17,O$2="нет"),"#",IF(BY91=1,1,IF(CHOOSE($B91,O$35,O$36,O$37,O$38,O$39,O$40,O$41,O$42,O$43,O$44,O$45,O$46,O$47,O$48,O$49,O$50,"#")='Часть 1'!P45,1,0)*IF(O$33=2,Q91,1)))</f>
        <v>#</v>
      </c>
      <c r="Q91" s="65" t="str">
        <f>IF(OR($B91=17,Q$2="нет"),"#",IF(CHOOSE($B91,Q$35,Q$36,Q$37,Q$38,Q$39,Q$40,Q$41,Q$42,Q$43,Q$44,Q$45,Q$46,Q$47,Q$48,Q$49,Q$50,"#")='Часть 1'!R45,1,0))</f>
        <v>#</v>
      </c>
      <c r="R91" s="65" t="str">
        <f>IF(OR($B91=17,R$2="нет"),"#",IF(CB91=1,1,IF(CHOOSE($B91,R$35,R$36,R$37,R$38,R$39,R$40,R$41,R$42,R$43,R$44,R$45,R$46,R$47,R$48,R$49,R$50,"#")='Часть 1'!S45,1,0)*IF(R$33=2,T91,1)))</f>
        <v>#</v>
      </c>
      <c r="T91" s="65" t="str">
        <f>IF(OR($B91=17,T$2="нет"),"#",IF(CHOOSE($B91,T$35,T$36,T$37,T$38,T$39,T$40,T$41,T$42,T$43,T$44,T$45,T$46,T$47,T$48,T$49,T$50,"#")='Часть 1'!U45,1,0))</f>
        <v>#</v>
      </c>
      <c r="U91" s="65" t="str">
        <f>IF(OR($B91=17,U$2="нет"),"#",IF(CE91=1,1,IF(CHOOSE($B91,U$35,U$36,U$37,U$38,U$39,U$40,U$41,U$42,U$43,U$44,U$45,U$46,U$47,U$48,U$49,U$50,"#")='Часть 1'!V45,1,0)*IF(U$33=2,W91,1)))</f>
        <v>#</v>
      </c>
      <c r="W91" s="65" t="str">
        <f>IF(OR($B91=17,W$2="нет"),"#",IF(CHOOSE($B91,W$35,W$36,W$37,W$38,W$39,W$40,W$41,W$42,W$43,W$44,W$45,W$46,W$47,W$48,W$49,W$50,"#")='Часть 1'!X45,1,0))</f>
        <v>#</v>
      </c>
      <c r="X91" s="65" t="str">
        <f>IF(OR($B91=17,X$2="нет"),"#",IF(CH91=1,1,IF(CHOOSE($B91,X$35,X$36,X$37,X$38,X$39,X$40,X$41,X$42,X$43,X$44,X$45,X$46,X$47,X$48,X$49,X$50,"#")='Часть 1'!Y45,1,0)*IF(X$33=2,Z91,1)))</f>
        <v>#</v>
      </c>
      <c r="Z91" s="65" t="str">
        <f>IF(OR($B91=17,Z$2="нет"),"#",IF(CHOOSE($B91,Z$35,Z$36,Z$37,Z$38,Z$39,Z$40,Z$41,Z$42,Z$43,Z$44,Z$45,Z$46,Z$47,Z$48,Z$49,Z$50,"#")='Часть 1'!AA45,1,0))</f>
        <v>#</v>
      </c>
      <c r="AA91" s="65" t="str">
        <f>IF(OR($B91=17,AA$2="нет"),"#",IF(CK91=1,1,IF(CHOOSE($B91,AA$35,AA$36,AA$37,AA$38,AA$39,AA$40,AA$41,AA$42,AA$43,AA$44,AA$45,AA$46,AA$47,AA$48,AA$49,AA$50,"#")='Часть 1'!AB45,1,0)*IF(AA$33=2,AC91,1)))</f>
        <v>#</v>
      </c>
      <c r="AC91" s="65" t="str">
        <f>IF(OR($B91=17,AC$2="нет"),"#",IF(CHOOSE($B91,AC$35,AC$36,AC$37,AC$38,AC$39,AC$40,AC$41,AC$42,AC$43,AC$44,AC$45,AC$46,AC$47,AC$48,AC$49,AC$50,"#")='Часть 1'!AD45,1,0))</f>
        <v>#</v>
      </c>
      <c r="AD91" s="65" t="str">
        <f>IF(OR($B91=17,AD$2="нет"),"#",IF(CN91=1,1,IF(CHOOSE($B91,AD$35,AD$36,AD$37,AD$38,AD$39,AD$40,AD$41,AD$42,AD$43,AD$44,AD$45,AD$46,AD$47,AD$48,AD$49,AD$50,"#")='Часть 1'!AE45,1,0)*IF(AD$33=2,AF91,1)))</f>
        <v>#</v>
      </c>
      <c r="AF91" s="65" t="str">
        <f>IF(OR($B91=17,AF$2="нет"),"#",IF(CHOOSE($B91,AF$35,AF$36,AF$37,AF$38,AF$39,AF$40,AF$41,AF$42,AF$43,AF$44,AF$45,AF$46,AF$47,AF$48,AF$49,AF$50,"#")='Часть 1'!AG45,1,0))</f>
        <v>#</v>
      </c>
      <c r="AG91" s="65" t="str">
        <f>IF(OR($B91=17,AG$2="нет"),"#",IF(CQ91=1,1,IF(CHOOSE($B91,AG$35,AG$36,AG$37,AG$38,AG$39,AG$40,AG$41,AG$42,AG$43,AG$44,AG$45,AG$46,AG$47,AG$48,AG$49,AG$50,"#")='Часть 1'!AH45,1,0)*IF(AG$33=2,AI91,1)))</f>
        <v>#</v>
      </c>
      <c r="AI91" s="65" t="str">
        <f>IF(OR($B91=17,AI$2="нет"),"#",IF(CHOOSE($B91,AI$35,AI$36,AI$37,AI$38,AI$39,AI$40,AI$41,AI$42,AI$43,AI$44,AI$45,AI$46,AI$47,AI$48,AI$49,AI$50,"#")='Часть 1'!AJ45,1,0))</f>
        <v>#</v>
      </c>
      <c r="AJ91" s="65" t="str">
        <f>IF(OR($B91=17,AJ$2="нет"),"#",IF(CT91=1,1,IF(CHOOSE($B91,AJ$35,AJ$36,AJ$37,AJ$38,AJ$39,AJ$40,AJ$41,AJ$42,AJ$43,AJ$44,AJ$45,AJ$46,AJ$47,AJ$48,AJ$49,AJ$50,"#")='Часть 1'!AK45,1,0)*IF(AJ$33=2,AL91,1)))</f>
        <v>#</v>
      </c>
      <c r="AL91" s="65" t="str">
        <f>IF(OR($B91=17,AL$2="нет"),"#",IF(CHOOSE($B91,AL$35,AL$36,AL$37,AL$38,AL$39,AL$40,AL$41,AL$42,AL$43,AL$44,AL$45,AL$46,AL$47,AL$48,AL$49,AL$50,"#")='Часть 1'!AM45,1,0))</f>
        <v>#</v>
      </c>
      <c r="AM91" s="65" t="str">
        <f>IF(OR($B91=17,AM$2="нет"),"#",IF(CW91=1,1,IF(CHOOSE($B91,AM$35,AM$36,AM$37,AM$38,AM$39,AM$40,AM$41,AM$42,AM$43,AM$44,AM$45,AM$46,AM$47,AM$48,AM$49,AM$50,"#")='Часть 1'!AN45,1,0)*IF(AM$33=2,AO91,1)))</f>
        <v>#</v>
      </c>
      <c r="AO91" s="65" t="str">
        <f>IF(OR($B91=17,AO$2="нет"),"#",IF(CHOOSE($B91,AO$35,AO$36,AO$37,AO$38,AO$39,AO$40,AO$41,AO$42,AO$43,AO$44,AO$45,AO$46,AO$47,AO$48,AO$49,AO$50,"#")='Часть 1'!AP45,1,0))</f>
        <v>#</v>
      </c>
      <c r="AP91" s="65" t="str">
        <f>IF(OR($B91=17,AP$2="нет"),"#",IF(CZ91=1,1,IF(CHOOSE($B91,AP$35,AP$36,AP$37,AP$38,AP$39,AP$40,AP$41,AP$42,AP$43,AP$44,AP$45,AP$46,AP$47,AP$48,AP$49,AP$50,"#")='Часть 1'!AQ45,1,0)*IF(AP$33=2,AR91,1)))</f>
        <v>#</v>
      </c>
      <c r="AR91" s="65" t="str">
        <f>IF(OR($B91=17,AR$2="нет"),"#",IF(CHOOSE($B91,AR$35,AR$36,AR$37,AR$38,AR$39,AR$40,AR$41,AR$42,AR$43,AR$44,AR$45,AR$46,AR$47,AR$48,AR$49,AR$50,"#")='Часть 1'!AS45,1,0))</f>
        <v>#</v>
      </c>
      <c r="AS91" s="65" t="str">
        <f>IF(OR($B91=17,AS$2="нет"),"#",IF(DC91=1,1,IF(CHOOSE($B91,AS$35,AS$36,AS$37,AS$38,AS$39,AS$40,AS$41,AS$42,AS$43,AS$44,AS$45,AS$46,AS$47,AS$48,AS$49,AS$50,"#")='Часть 1'!AT45,1,0)*IF(AS$33=2,AU91,1)))</f>
        <v>#</v>
      </c>
      <c r="AU91" s="65" t="str">
        <f>IF(OR($B91=17,AU$2="нет"),"#",IF(CHOOSE($B91,AU$35,AU$36,AU$37,AU$38,AU$39,AU$40,AU$41,AU$42,AU$43,AU$44,AU$45,AU$46,AU$47,AU$48,AU$49,AU$50,"#")='Часть 1'!AV45,1,0))</f>
        <v>#</v>
      </c>
      <c r="AV91" s="65" t="str">
        <f>IF(OR($B91=17,AV$2="нет"),"#",IF(DF91=1,1,IF(CHOOSE($B91,AV$35,AV$36,AV$37,AV$38,AV$39,AV$40,AV$41,AV$42,AV$43,AV$44,AV$45,AV$46,AV$47,AV$48,AV$49,AV$50,"#")='Часть 1'!AW45,1,0)*IF(AV$33=2,AX91,1)))</f>
        <v>#</v>
      </c>
      <c r="AX91" s="65" t="str">
        <f>IF(OR($B91=17,AX$2="нет"),"#",IF(CHOOSE($B91,AX$35,AX$36,AX$37,AX$38,AX$39,AX$40,AX$41,AX$42,AX$43,AX$44,AX$45,AX$46,AX$47,AX$48,AX$49,AX$50,"#")='Часть 1'!AY45,1,0))</f>
        <v>#</v>
      </c>
      <c r="AY91" s="65" t="str">
        <f>IF(OR($B91=17,AY$2="нет"),"#",IF(DI91=1,1,IF(CHOOSE($B91,AY$35,AY$36,AY$37,AY$38,AY$39,AY$40,AY$41,AY$42,AY$43,AY$44,AY$45,AY$46,AY$47,AY$48,AY$49,AY$50,"#")='Часть 1'!AZ45,1,0)*IF(AY$33=2,BA91,1)))</f>
        <v>#</v>
      </c>
      <c r="BA91" s="65" t="str">
        <f>IF(OR($B91=17,BA$2="нет"),"#",IF(CHOOSE($B91,BA$35,BA$36,BA$37,BA$38,BA$39,BA$40,BA$41,BA$42,BA$43,BA$44,BA$45,BA$46,BA$47,BA$48,BA$49,BA$50,"#")='Часть 1'!BB45,1,0))</f>
        <v>#</v>
      </c>
      <c r="BB91" s="65" t="str">
        <f>IF(OR($B91=17,BB$2="нет"),"#",IF(DL91=1,1,IF(CHOOSE($B91,BB$35,BB$36,BB$37,BB$38,BB$39,BB$40,BB$41,BB$42,BB$43,BB$44,BB$45,BB$46,BB$47,BB$48,BB$49,BB$50,"#")='Часть 1'!BC45,1,0)*IF(BB$33=2,BD91,1)))</f>
        <v>#</v>
      </c>
      <c r="BD91" s="65" t="str">
        <f>IF(OR($B91=17,BD$2="нет"),"#",IF(CHOOSE($B91,BD$35,BD$36,BD$37,BD$38,BD$39,BD$40,BD$41,BD$42,BD$43,BD$44,BD$45,BD$46,BD$47,BD$48,BD$49,BD$50,"#")='Часть 1'!BE45,1,0))</f>
        <v>#</v>
      </c>
      <c r="BE91" s="65" t="str">
        <f>IF(OR($B91=17,BE$2="нет"),"#",IF(DO91=1,1,IF(CHOOSE($B91,BE$35,BE$36,BE$37,BE$38,BE$39,BE$40,BE$41,BE$42,BE$43,BE$44,BE$45,BE$46,BE$47,BE$48,BE$49,BE$50,"#")='Часть 1'!BF45,1,0)*IF(BE$33=2,BG91,1)))</f>
        <v>#</v>
      </c>
      <c r="BG91" s="65" t="str">
        <f>IF(OR($B91=17,BG$2="нет"),"#",IF(CHOOSE($B91,BG$35,BG$36,BG$37,BG$38,BG$39,BG$40,BG$41,BG$42,BG$43,BG$44,BG$45,BG$46,BG$47,BG$48,BG$49,BG$50,"#")='Часть 1'!BH45,1,0))</f>
        <v>#</v>
      </c>
      <c r="BH91" s="65" t="str">
        <f>IF(OR($B91=17,BH$2="нет"),"#",IF(DR91=1,1,IF(CHOOSE($B91,BH$35,BH$36,BH$37,BH$38,BH$39,BH$40,BH$41,BH$42,BH$43,BH$44,BH$45,BH$46,BH$47,BH$48,BH$49,BH$50,"#")='Часть 1'!BI45,1,0)*IF(BH$33=2,BJ91,1)))</f>
        <v>#</v>
      </c>
      <c r="BJ91" s="65" t="str">
        <f>IF(OR($B91=17,BJ$2="нет"),"#",IF(CHOOSE($B91,BJ$35,BJ$36,BJ$37,BJ$38,BJ$39,BJ$40,BJ$41,BJ$42,BJ$43,BJ$44,BJ$45,BJ$46,BJ$47,BJ$48,BJ$49,BJ$50,"#")='Часть 1'!BK45,1,0))</f>
        <v>#</v>
      </c>
      <c r="BM91" s="65" t="str">
        <f>IF(OR($B91=17,BM$2="нет"),"#",IF(AND('Часть 1'!D45&lt;&gt;"#",CHOOSE($B91,BM$35,BM$36,BM$37,BM$38,BM$39,BM$40,BM$41,BM$42,BM$43,BM$44,BM$45,BM$46,BM$47,BM$48,BM$49,BM$50,"#")='Часть 1'!D45),1,0)*IF(BM$33=2,BO91,1))</f>
        <v>#</v>
      </c>
      <c r="BO91" s="65" t="str">
        <f>IF(OR($B91=17,BO$2="нет"),"#",IF(CHOOSE($B91,BO$35,BO$36,BO$37,BO$38,BO$39,BO$40,BO$41,BO$42,BO$43,BO$44,BO$45,BO$46,BO$47,BO$48,BO$49,BO$50,"#")='Часть 1'!F45,1,0))</f>
        <v>#</v>
      </c>
      <c r="BP91" s="65" t="str">
        <f>IF(OR($B91=17,BP$2="нет"),"#",IF(AND('Часть 1'!G45&lt;&gt;"#",CHOOSE($B91,BP$35,BP$36,BP$37,BP$38,BP$39,BP$40,BP$41,BP$42,BP$43,BP$44,BP$45,BP$46,BP$47,BP$48,BP$49,BP$50,"#")='Часть 1'!G45),1,0)*IF(BP$33=2,BR91,1))</f>
        <v>#</v>
      </c>
      <c r="BR91" s="65" t="str">
        <f>IF(OR($B91=17,BR$2="нет"),"#",IF(CHOOSE($B91,BR$35,BR$36,BR$37,BR$38,BR$39,BR$40,BR$41,BR$42,BR$43,BR$44,BR$45,BR$46,BR$47,BR$48,BR$49,BR$50,"#")='Часть 1'!I45,1,0))</f>
        <v>#</v>
      </c>
      <c r="BS91" s="65" t="str">
        <f>IF(OR($B91=17,BS$2="нет"),"#",IF(AND('Часть 1'!J45&lt;&gt;"#",CHOOSE($B91,BS$35,BS$36,BS$37,BS$38,BS$39,BS$40,BS$41,BS$42,BS$43,BS$44,BS$45,BS$46,BS$47,BS$48,BS$49,BS$50,"#")='Часть 1'!J45),1,0)*IF(BS$33=2,BU91,1))</f>
        <v>#</v>
      </c>
      <c r="BU91" s="65" t="str">
        <f>IF(OR($B91=17,BU$2="нет"),"#",IF(CHOOSE($B91,BU$35,BU$36,BU$37,BU$38,BU$39,BU$40,BU$41,BU$42,BU$43,BU$44,BU$45,BU$46,BU$47,BU$48,BU$49,BU$50,"#")='Часть 1'!L45,1,0))</f>
        <v>#</v>
      </c>
      <c r="BV91" s="65" t="str">
        <f>IF(OR($B91=17,BV$2="нет"),"#",IF(AND('Часть 1'!M45&lt;&gt;"#",CHOOSE($B91,BV$35,BV$36,BV$37,BV$38,BV$39,BV$40,BV$41,BV$42,BV$43,BV$44,BV$45,BV$46,BV$47,BV$48,BV$49,BV$50,"#")='Часть 1'!M45),1,0)*IF(BV$33=2,BX91,1))</f>
        <v>#</v>
      </c>
      <c r="BX91" s="65" t="str">
        <f>IF(OR($B91=17,BX$2="нет"),"#",IF(CHOOSE($B91,BX$35,BX$36,BX$37,BX$38,BX$39,BX$40,BX$41,BX$42,BX$43,BX$44,BX$45,BX$46,BX$47,BX$48,BX$49,BX$50,"#")='Часть 1'!O45,1,0))</f>
        <v>#</v>
      </c>
      <c r="BY91" s="65" t="str">
        <f>IF(OR($B91=17,BY$2="нет"),"#",IF(AND('Часть 1'!P45&lt;&gt;"#",CHOOSE($B91,BY$35,BY$36,BY$37,BY$38,BY$39,BY$40,BY$41,BY$42,BY$43,BY$44,BY$45,BY$46,BY$47,BY$48,BY$49,BY$50,"#")='Часть 1'!P45),1,0)*IF(BY$33=2,CA91,1))</f>
        <v>#</v>
      </c>
      <c r="CA91" s="65" t="str">
        <f>IF(OR($B91=17,CA$2="нет"),"#",IF(CHOOSE($B91,CA$35,CA$36,CA$37,CA$38,CA$39,CA$40,CA$41,CA$42,CA$43,CA$44,CA$45,CA$46,CA$47,CA$48,CA$49,CA$50,"#")='Часть 1'!R45,1,0))</f>
        <v>#</v>
      </c>
      <c r="CB91" s="65" t="str">
        <f>IF(OR($B91=17,CB$2="нет"),"#",IF(AND('Часть 1'!S45&lt;&gt;"#",CHOOSE($B91,CB$35,CB$36,CB$37,CB$38,CB$39,CB$40,CB$41,CB$42,CB$43,CB$44,CB$45,CB$46,CB$47,CB$48,CB$49,CB$50,"#")='Часть 1'!S45),1,0)*IF(CB$33=2,CD91,1))</f>
        <v>#</v>
      </c>
      <c r="CD91" s="65" t="str">
        <f>IF(OR($B91=17,CD$2="нет"),"#",IF(CHOOSE($B91,CD$35,CD$36,CD$37,CD$38,CD$39,CD$40,CD$41,CD$42,CD$43,CD$44,CD$45,CD$46,CD$47,CD$48,CD$49,CD$50,"#")='Часть 1'!U45,1,0))</f>
        <v>#</v>
      </c>
      <c r="CE91" s="65" t="str">
        <f>IF(OR($B91=17,CE$2="нет"),"#",IF(AND('Часть 1'!V45&lt;&gt;"#",CHOOSE($B91,CE$35,CE$36,CE$37,CE$38,CE$39,CE$40,CE$41,CE$42,CE$43,CE$44,CE$45,CE$46,CE$47,CE$48,CE$49,CE$50,"#")='Часть 1'!V45),1,0)*IF(CE$33=2,CG91,1))</f>
        <v>#</v>
      </c>
      <c r="CG91" s="65" t="str">
        <f>IF(OR($B91=17,CG$2="нет"),"#",IF(CHOOSE($B91,CG$35,CG$36,CG$37,CG$38,CG$39,CG$40,CG$41,CG$42,CG$43,CG$44,CG$45,CG$46,CG$47,CG$48,CG$49,CG$50,"#")='Часть 1'!X45,1,0))</f>
        <v>#</v>
      </c>
      <c r="CH91" s="65" t="str">
        <f>IF(OR($B91=17,CH$2="нет"),"#",IF(AND('Часть 1'!Y45&lt;&gt;"#",CHOOSE($B91,CH$35,CH$36,CH$37,CH$38,CH$39,CH$40,CH$41,CH$42,CH$43,CH$44,CH$45,CH$46,CH$47,CH$48,CH$49,CH$50,"#")='Часть 1'!Y45),1,0)*IF(CH$33=2,CJ91,1))</f>
        <v>#</v>
      </c>
      <c r="CJ91" s="65" t="str">
        <f>IF(OR($B91=17,CJ$2="нет"),"#",IF(CHOOSE($B91,CJ$35,CJ$36,CJ$37,CJ$38,CJ$39,CJ$40,CJ$41,CJ$42,CJ$43,CJ$44,CJ$45,CJ$46,CJ$47,CJ$48,CJ$49,CJ$50,"#")='Часть 1'!AA45,1,0))</f>
        <v>#</v>
      </c>
      <c r="CK91" s="65" t="str">
        <f>IF(OR($B91=17,CK$2="нет"),"#",IF(AND('Часть 1'!AB45&lt;&gt;"#",CHOOSE($B91,CK$35,CK$36,CK$37,CK$38,CK$39,CK$40,CK$41,CK$42,CK$43,CK$44,CK$45,CK$46,CK$47,CK$48,CK$49,CK$50,"#")='Часть 1'!AB45),1,0)*IF(CK$33=2,CM91,1))</f>
        <v>#</v>
      </c>
      <c r="CM91" s="65" t="str">
        <f>IF(OR($B91=17,CM$2="нет"),"#",IF(CHOOSE($B91,CM$35,CM$36,CM$37,CM$38,CM$39,CM$40,CM$41,CM$42,CM$43,CM$44,CM$45,CM$46,CM$47,CM$48,CM$49,CM$50,"#")='Часть 1'!AD45,1,0))</f>
        <v>#</v>
      </c>
      <c r="CN91" s="65" t="str">
        <f>IF(OR($B91=17,CN$2="нет"),"#",IF(AND('Часть 1'!AE45&lt;&gt;"#",CHOOSE($B91,CN$35,CN$36,CN$37,CN$38,CN$39,CN$40,CN$41,CN$42,CN$43,CN$44,CN$45,CN$46,CN$47,CN$48,CN$49,CN$50,"#")='Часть 1'!AE45),1,0)*IF(CN$33=2,CP91,1))</f>
        <v>#</v>
      </c>
      <c r="CP91" s="65" t="str">
        <f>IF(OR($B91=17,CP$2="нет"),"#",IF(CHOOSE($B91,CP$35,CP$36,CP$37,CP$38,CP$39,CP$40,CP$41,CP$42,CP$43,CP$44,CP$45,CP$46,CP$47,CP$48,CP$49,CP$50,"#")='Часть 1'!AG45,1,0))</f>
        <v>#</v>
      </c>
      <c r="CQ91" s="65" t="str">
        <f>IF(OR($B91=17,CQ$2="нет"),"#",IF(AND('Часть 1'!AH45&lt;&gt;"#",CHOOSE($B91,CQ$35,CQ$36,CQ$37,CQ$38,CQ$39,CQ$40,CQ$41,CQ$42,CQ$43,CQ$44,CQ$45,CQ$46,CQ$47,CQ$48,CQ$49,CQ$50,"#")='Часть 1'!AH45),1,0)*IF(CQ$33=2,CS91,1))</f>
        <v>#</v>
      </c>
      <c r="CS91" s="65" t="str">
        <f>IF(OR($B91=17,CS$2="нет"),"#",IF(CHOOSE($B91,CS$35,CS$36,CS$37,CS$38,CS$39,CS$40,CS$41,CS$42,CS$43,CS$44,CS$45,CS$46,CS$47,CS$48,CS$49,CS$50,"#")='Часть 1'!AJ45,1,0))</f>
        <v>#</v>
      </c>
      <c r="CT91" s="65" t="str">
        <f>IF(OR($B91=17,CT$2="нет"),"#",IF(AND('Часть 1'!AK45&lt;&gt;"#",CHOOSE($B91,CT$35,CT$36,CT$37,CT$38,CT$39,CT$40,CT$41,CT$42,CT$43,CT$44,CT$45,CT$46,CT$47,CT$48,CT$49,CT$50,"#")='Часть 1'!AK45),1,0)*IF(CT$33=2,CV91,1))</f>
        <v>#</v>
      </c>
      <c r="CV91" s="65" t="str">
        <f>IF(OR($B91=17,CV$2="нет"),"#",IF(CHOOSE($B91,CV$35,CV$36,CV$37,CV$38,CV$39,CV$40,CV$41,CV$42,CV$43,CV$44,CV$45,CV$46,CV$47,CV$48,CV$49,CV$50,"#")='Часть 1'!AM45,1,0))</f>
        <v>#</v>
      </c>
      <c r="CW91" s="65" t="str">
        <f>IF(OR($B91=17,CW$2="нет"),"#",IF(AND('Часть 1'!AN45&lt;&gt;"#",CHOOSE($B91,CW$35,CW$36,CW$37,CW$38,CW$39,CW$40,CW$41,CW$42,CW$43,CW$44,CW$45,CW$46,CW$47,CW$48,CW$49,CW$50,"#")='Часть 1'!AN45),1,0)*IF(CW$33=2,CY91,1))</f>
        <v>#</v>
      </c>
      <c r="CY91" s="65" t="str">
        <f>IF(OR($B91=17,CY$2="нет"),"#",IF(CHOOSE($B91,CY$35,CY$36,CY$37,CY$38,CY$39,CY$40,CY$41,CY$42,CY$43,CY$44,CY$45,CY$46,CY$47,CY$48,CY$49,CY$50,"#")='Часть 1'!AP45,1,0))</f>
        <v>#</v>
      </c>
      <c r="CZ91" s="65" t="str">
        <f>IF(OR($B91=17,CZ$2="нет"),"#",IF(AND('Часть 1'!AQ45&lt;&gt;"#",CHOOSE($B91,CZ$35,CZ$36,CZ$37,CZ$38,CZ$39,CZ$40,CZ$41,CZ$42,CZ$43,CZ$44,CZ$45,CZ$46,CZ$47,CZ$48,CZ$49,CZ$50,"#")='Часть 1'!AQ45),1,0)*IF(CZ$33=2,DB91,1))</f>
        <v>#</v>
      </c>
      <c r="DB91" s="65" t="str">
        <f>IF(OR($B91=17,DB$2="нет"),"#",IF(CHOOSE($B91,DB$35,DB$36,DB$37,DB$38,DB$39,DB$40,DB$41,DB$42,DB$43,DB$44,DB$45,DB$46,DB$47,DB$48,DB$49,DB$50,"#")='Часть 1'!AS45,1,0))</f>
        <v>#</v>
      </c>
      <c r="DC91" s="65" t="str">
        <f>IF(OR($B91=17,DC$2="нет"),"#",IF(AND('Часть 1'!AT45&lt;&gt;"#",CHOOSE($B91,DC$35,DC$36,DC$37,DC$38,DC$39,DC$40,DC$41,DC$42,DC$43,DC$44,DC$45,DC$46,DC$47,DC$48,DC$49,DC$50,"#")='Часть 1'!AT45),1,0)*IF(DC$33=2,DE91,1))</f>
        <v>#</v>
      </c>
      <c r="DE91" s="65" t="str">
        <f>IF(OR($B91=17,DE$2="нет"),"#",IF(CHOOSE($B91,DE$35,DE$36,DE$37,DE$38,DE$39,DE$40,DE$41,DE$42,DE$43,DE$44,DE$45,DE$46,DE$47,DE$48,DE$49,DE$50,"#")='Часть 1'!AV45,1,0))</f>
        <v>#</v>
      </c>
      <c r="DF91" s="65" t="str">
        <f>IF(OR($B91=17,DF$2="нет"),"#",IF(AND('Часть 1'!AW45&lt;&gt;"#",CHOOSE($B91,DF$35,DF$36,DF$37,DF$38,DF$39,DF$40,DF$41,DF$42,DF$43,DF$44,DF$45,DF$46,DF$47,DF$48,DF$49,DF$50,"#")='Часть 1'!AW45),1,0)*IF(DF$33=2,DH91,1))</f>
        <v>#</v>
      </c>
      <c r="DH91" s="65" t="str">
        <f>IF(OR($B91=17,DH$2="нет"),"#",IF(CHOOSE($B91,DH$35,DH$36,DH$37,DH$38,DH$39,DH$40,DH$41,DH$42,DH$43,DH$44,DH$45,DH$46,DH$47,DH$48,DH$49,DH$50,"#")='Часть 1'!AY45,1,0))</f>
        <v>#</v>
      </c>
      <c r="DI91" s="65" t="str">
        <f>IF(OR($B91=17,DI$2="нет"),"#",IF(AND('Часть 1'!AZ45&lt;&gt;"#",CHOOSE($B91,DI$35,DI$36,DI$37,DI$38,DI$39,DI$40,DI$41,DI$42,DI$43,DI$44,DI$45,DI$46,DI$47,DI$48,DI$49,DI$50,"#")='Часть 1'!AZ45),1,0)*IF(DI$33=2,DK91,1))</f>
        <v>#</v>
      </c>
      <c r="DK91" s="65" t="str">
        <f>IF(OR($B91=17,DK$2="нет"),"#",IF(CHOOSE($B91,DK$35,DK$36,DK$37,DK$38,DK$39,DK$40,DK$41,DK$42,DK$43,DK$44,DK$45,DK$46,DK$47,DK$48,DK$49,DK$50,"#")='Часть 1'!BB45,1,0))</f>
        <v>#</v>
      </c>
      <c r="DL91" s="65" t="str">
        <f>IF(OR($B91=17,DL$2="нет"),"#",IF(AND('Часть 1'!BC45&lt;&gt;"#",CHOOSE($B91,DL$35,DL$36,DL$37,DL$38,DL$39,DL$40,DL$41,DL$42,DL$43,DL$44,DL$45,DL$46,DL$47,DL$48,DL$49,DL$50,"#")='Часть 1'!BC45),1,0)*IF(DL$33=2,DN91,1))</f>
        <v>#</v>
      </c>
      <c r="DN91" s="65" t="str">
        <f>IF(OR($B91=17,DN$2="нет"),"#",IF(CHOOSE($B91,DN$35,DN$36,DN$37,DN$38,DN$39,DN$40,DN$41,DN$42,DN$43,DN$44,DN$45,DN$46,DN$47,DN$48,DN$49,DN$50,"#")='Часть 1'!BE45,1,0))</f>
        <v>#</v>
      </c>
      <c r="DO91" s="65" t="str">
        <f>IF(OR($B91=17,DO$2="нет"),"#",IF(AND('Часть 1'!BF45&lt;&gt;"#",CHOOSE($B91,DO$35,DO$36,DO$37,DO$38,DO$39,DO$40,DO$41,DO$42,DO$43,DO$44,DO$45,DO$46,DO$47,DO$48,DO$49,DO$50,"#")='Часть 1'!BF45),1,0)*IF(DO$33=2,DQ91,1))</f>
        <v>#</v>
      </c>
      <c r="DQ91" s="65" t="str">
        <f>IF(OR($B91=17,DQ$2="нет"),"#",IF(CHOOSE($B91,DQ$35,DQ$36,DQ$37,DQ$38,DQ$39,DQ$40,DQ$41,DQ$42,DQ$43,DQ$44,DQ$45,DQ$46,DQ$47,DQ$48,DQ$49,DQ$50,"#")='Часть 1'!BH45,1,0))</f>
        <v>#</v>
      </c>
      <c r="DR91" s="65" t="str">
        <f>IF(OR($B91=17,DR$2="нет"),"#",IF(AND('Часть 1'!BI45&lt;&gt;"#",CHOOSE($B91,DR$35,DR$36,DR$37,DR$38,DR$39,DR$40,DR$41,DR$42,DR$43,DR$44,DR$45,DR$46,DR$47,DR$48,DR$49,DR$50,"#")='Часть 1'!BI45),1,0)*IF(DR$33=2,DT91,1))</f>
        <v>#</v>
      </c>
      <c r="DT91" s="65" t="str">
        <f>IF(OR($B91=17,DT$2="нет"),"#",IF(CHOOSE($B91,DT$35,DT$36,DT$37,DT$38,DT$39,DT$40,DT$41,DT$42,DT$43,DT$44,DT$45,DT$46,DT$47,DT$48,DT$49,DT$50,"#")='Часть 1'!BK45,1,0))</f>
        <v>#</v>
      </c>
    </row>
    <row r="92" spans="1:124" x14ac:dyDescent="0.2">
      <c r="A92" s="63">
        <v>40</v>
      </c>
      <c r="B92" s="63">
        <f>IF(AND(Список!H45&gt;0,Список!K45=1),CHOOSE(Список!M45,1,2,3,4,5,6,7,8,9,10,11,12,13,14,15,16),17)</f>
        <v>17</v>
      </c>
      <c r="C92" s="65" t="str">
        <f>IF(OR($B92=17,C$2="нет"),"#",IF(BM92=1,1,IF(CHOOSE($B92,C$35,C$36,C$37,C$38,C$39,C$40,C$41,C$42,C$43,C$44,C$45,C$46,C$47,C$48,C$49,C$50,"#")='Часть 1'!D46,1,0)*IF(C$33=2,E92,1)))</f>
        <v>#</v>
      </c>
      <c r="E92" s="65" t="str">
        <f>IF(OR($B92=17,E$2="нет"),"#",IF(CHOOSE($B92,E$35,E$36,E$37,E$38,E$39,E$40,E$41,E$42,E$43,E$44,E$45,E$46,E$47,E$48,E$49,E$50,"#")='Часть 1'!F46,1,0))</f>
        <v>#</v>
      </c>
      <c r="F92" s="65" t="str">
        <f>IF(OR($B92=17,F$2="нет"),"#",IF(BP92=1,1,IF(CHOOSE($B92,F$35,F$36,F$37,F$38,F$39,F$40,F$41,F$42,F$43,F$44,F$45,F$46,F$47,F$48,F$49,F$50,"#")='Часть 1'!G46,1,0)*IF(F$33=2,H92,1)))</f>
        <v>#</v>
      </c>
      <c r="H92" s="65" t="str">
        <f>IF(OR($B92=17,H$2="нет"),"#",IF(CHOOSE($B92,H$35,H$36,H$37,H$38,H$39,H$40,H$41,H$42,H$43,H$44,H$45,H$46,H$47,H$48,H$49,H$50,"#")='Часть 1'!I46,1,0))</f>
        <v>#</v>
      </c>
      <c r="I92" s="65" t="str">
        <f>IF(OR($B92=17,I$2="нет"),"#",IF(BS92=1,1,IF(CHOOSE($B92,I$35,I$36,I$37,I$38,I$39,I$40,I$41,I$42,I$43,I$44,I$45,I$46,I$47,I$48,I$49,I$50,"#")='Часть 1'!J46,1,0)*IF(I$33=2,K92,1)))</f>
        <v>#</v>
      </c>
      <c r="K92" s="65" t="str">
        <f>IF(OR($B92=17,K$2="нет"),"#",IF(CHOOSE($B92,K$35,K$36,K$37,K$38,K$39,K$40,K$41,K$42,K$43,K$44,K$45,K$46,K$47,K$48,K$49,K$50,"#")='Часть 1'!L46,1,0))</f>
        <v>#</v>
      </c>
      <c r="L92" s="65" t="str">
        <f>IF(OR($B92=17,L$2="нет"),"#",IF(BV92=1,1,IF(CHOOSE($B92,L$35,L$36,L$37,L$38,L$39,L$40,L$41,L$42,L$43,L$44,L$45,L$46,L$47,L$48,L$49,L$50,"#")='Часть 1'!M46,1,0)*IF(L$33=2,N92,1)))</f>
        <v>#</v>
      </c>
      <c r="N92" s="65" t="str">
        <f>IF(OR($B92=17,N$2="нет"),"#",IF(CHOOSE($B92,N$35,N$36,N$37,N$38,N$39,N$40,N$41,N$42,N$43,N$44,N$45,N$46,N$47,N$48,N$49,N$50,"#")='Часть 1'!O46,1,0))</f>
        <v>#</v>
      </c>
      <c r="O92" s="65" t="str">
        <f>IF(OR($B92=17,O$2="нет"),"#",IF(BY92=1,1,IF(CHOOSE($B92,O$35,O$36,O$37,O$38,O$39,O$40,O$41,O$42,O$43,O$44,O$45,O$46,O$47,O$48,O$49,O$50,"#")='Часть 1'!P46,1,0)*IF(O$33=2,Q92,1)))</f>
        <v>#</v>
      </c>
      <c r="Q92" s="65" t="str">
        <f>IF(OR($B92=17,Q$2="нет"),"#",IF(CHOOSE($B92,Q$35,Q$36,Q$37,Q$38,Q$39,Q$40,Q$41,Q$42,Q$43,Q$44,Q$45,Q$46,Q$47,Q$48,Q$49,Q$50,"#")='Часть 1'!R46,1,0))</f>
        <v>#</v>
      </c>
      <c r="R92" s="65" t="str">
        <f>IF(OR($B92=17,R$2="нет"),"#",IF(CB92=1,1,IF(CHOOSE($B92,R$35,R$36,R$37,R$38,R$39,R$40,R$41,R$42,R$43,R$44,R$45,R$46,R$47,R$48,R$49,R$50,"#")='Часть 1'!S46,1,0)*IF(R$33=2,T92,1)))</f>
        <v>#</v>
      </c>
      <c r="T92" s="65" t="str">
        <f>IF(OR($B92=17,T$2="нет"),"#",IF(CHOOSE($B92,T$35,T$36,T$37,T$38,T$39,T$40,T$41,T$42,T$43,T$44,T$45,T$46,T$47,T$48,T$49,T$50,"#")='Часть 1'!U46,1,0))</f>
        <v>#</v>
      </c>
      <c r="U92" s="65" t="str">
        <f>IF(OR($B92=17,U$2="нет"),"#",IF(CE92=1,1,IF(CHOOSE($B92,U$35,U$36,U$37,U$38,U$39,U$40,U$41,U$42,U$43,U$44,U$45,U$46,U$47,U$48,U$49,U$50,"#")='Часть 1'!V46,1,0)*IF(U$33=2,W92,1)))</f>
        <v>#</v>
      </c>
      <c r="W92" s="65" t="str">
        <f>IF(OR($B92=17,W$2="нет"),"#",IF(CHOOSE($B92,W$35,W$36,W$37,W$38,W$39,W$40,W$41,W$42,W$43,W$44,W$45,W$46,W$47,W$48,W$49,W$50,"#")='Часть 1'!X46,1,0))</f>
        <v>#</v>
      </c>
      <c r="X92" s="65" t="str">
        <f>IF(OR($B92=17,X$2="нет"),"#",IF(CH92=1,1,IF(CHOOSE($B92,X$35,X$36,X$37,X$38,X$39,X$40,X$41,X$42,X$43,X$44,X$45,X$46,X$47,X$48,X$49,X$50,"#")='Часть 1'!Y46,1,0)*IF(X$33=2,Z92,1)))</f>
        <v>#</v>
      </c>
      <c r="Z92" s="65" t="str">
        <f>IF(OR($B92=17,Z$2="нет"),"#",IF(CHOOSE($B92,Z$35,Z$36,Z$37,Z$38,Z$39,Z$40,Z$41,Z$42,Z$43,Z$44,Z$45,Z$46,Z$47,Z$48,Z$49,Z$50,"#")='Часть 1'!AA46,1,0))</f>
        <v>#</v>
      </c>
      <c r="AA92" s="65" t="str">
        <f>IF(OR($B92=17,AA$2="нет"),"#",IF(CK92=1,1,IF(CHOOSE($B92,AA$35,AA$36,AA$37,AA$38,AA$39,AA$40,AA$41,AA$42,AA$43,AA$44,AA$45,AA$46,AA$47,AA$48,AA$49,AA$50,"#")='Часть 1'!AB46,1,0)*IF(AA$33=2,AC92,1)))</f>
        <v>#</v>
      </c>
      <c r="AC92" s="65" t="str">
        <f>IF(OR($B92=17,AC$2="нет"),"#",IF(CHOOSE($B92,AC$35,AC$36,AC$37,AC$38,AC$39,AC$40,AC$41,AC$42,AC$43,AC$44,AC$45,AC$46,AC$47,AC$48,AC$49,AC$50,"#")='Часть 1'!AD46,1,0))</f>
        <v>#</v>
      </c>
      <c r="AD92" s="65" t="str">
        <f>IF(OR($B92=17,AD$2="нет"),"#",IF(CN92=1,1,IF(CHOOSE($B92,AD$35,AD$36,AD$37,AD$38,AD$39,AD$40,AD$41,AD$42,AD$43,AD$44,AD$45,AD$46,AD$47,AD$48,AD$49,AD$50,"#")='Часть 1'!AE46,1,0)*IF(AD$33=2,AF92,1)))</f>
        <v>#</v>
      </c>
      <c r="AF92" s="65" t="str">
        <f>IF(OR($B92=17,AF$2="нет"),"#",IF(CHOOSE($B92,AF$35,AF$36,AF$37,AF$38,AF$39,AF$40,AF$41,AF$42,AF$43,AF$44,AF$45,AF$46,AF$47,AF$48,AF$49,AF$50,"#")='Часть 1'!AG46,1,0))</f>
        <v>#</v>
      </c>
      <c r="AG92" s="65" t="str">
        <f>IF(OR($B92=17,AG$2="нет"),"#",IF(CQ92=1,1,IF(CHOOSE($B92,AG$35,AG$36,AG$37,AG$38,AG$39,AG$40,AG$41,AG$42,AG$43,AG$44,AG$45,AG$46,AG$47,AG$48,AG$49,AG$50,"#")='Часть 1'!AH46,1,0)*IF(AG$33=2,AI92,1)))</f>
        <v>#</v>
      </c>
      <c r="AI92" s="65" t="str">
        <f>IF(OR($B92=17,AI$2="нет"),"#",IF(CHOOSE($B92,AI$35,AI$36,AI$37,AI$38,AI$39,AI$40,AI$41,AI$42,AI$43,AI$44,AI$45,AI$46,AI$47,AI$48,AI$49,AI$50,"#")='Часть 1'!AJ46,1,0))</f>
        <v>#</v>
      </c>
      <c r="AJ92" s="65" t="str">
        <f>IF(OR($B92=17,AJ$2="нет"),"#",IF(CT92=1,1,IF(CHOOSE($B92,AJ$35,AJ$36,AJ$37,AJ$38,AJ$39,AJ$40,AJ$41,AJ$42,AJ$43,AJ$44,AJ$45,AJ$46,AJ$47,AJ$48,AJ$49,AJ$50,"#")='Часть 1'!AK46,1,0)*IF(AJ$33=2,AL92,1)))</f>
        <v>#</v>
      </c>
      <c r="AL92" s="65" t="str">
        <f>IF(OR($B92=17,AL$2="нет"),"#",IF(CHOOSE($B92,AL$35,AL$36,AL$37,AL$38,AL$39,AL$40,AL$41,AL$42,AL$43,AL$44,AL$45,AL$46,AL$47,AL$48,AL$49,AL$50,"#")='Часть 1'!AM46,1,0))</f>
        <v>#</v>
      </c>
      <c r="AM92" s="65" t="str">
        <f>IF(OR($B92=17,AM$2="нет"),"#",IF(CW92=1,1,IF(CHOOSE($B92,AM$35,AM$36,AM$37,AM$38,AM$39,AM$40,AM$41,AM$42,AM$43,AM$44,AM$45,AM$46,AM$47,AM$48,AM$49,AM$50,"#")='Часть 1'!AN46,1,0)*IF(AM$33=2,AO92,1)))</f>
        <v>#</v>
      </c>
      <c r="AO92" s="65" t="str">
        <f>IF(OR($B92=17,AO$2="нет"),"#",IF(CHOOSE($B92,AO$35,AO$36,AO$37,AO$38,AO$39,AO$40,AO$41,AO$42,AO$43,AO$44,AO$45,AO$46,AO$47,AO$48,AO$49,AO$50,"#")='Часть 1'!AP46,1,0))</f>
        <v>#</v>
      </c>
      <c r="AP92" s="65" t="str">
        <f>IF(OR($B92=17,AP$2="нет"),"#",IF(CZ92=1,1,IF(CHOOSE($B92,AP$35,AP$36,AP$37,AP$38,AP$39,AP$40,AP$41,AP$42,AP$43,AP$44,AP$45,AP$46,AP$47,AP$48,AP$49,AP$50,"#")='Часть 1'!AQ46,1,0)*IF(AP$33=2,AR92,1)))</f>
        <v>#</v>
      </c>
      <c r="AR92" s="65" t="str">
        <f>IF(OR($B92=17,AR$2="нет"),"#",IF(CHOOSE($B92,AR$35,AR$36,AR$37,AR$38,AR$39,AR$40,AR$41,AR$42,AR$43,AR$44,AR$45,AR$46,AR$47,AR$48,AR$49,AR$50,"#")='Часть 1'!AS46,1,0))</f>
        <v>#</v>
      </c>
      <c r="AS92" s="65" t="str">
        <f>IF(OR($B92=17,AS$2="нет"),"#",IF(DC92=1,1,IF(CHOOSE($B92,AS$35,AS$36,AS$37,AS$38,AS$39,AS$40,AS$41,AS$42,AS$43,AS$44,AS$45,AS$46,AS$47,AS$48,AS$49,AS$50,"#")='Часть 1'!AT46,1,0)*IF(AS$33=2,AU92,1)))</f>
        <v>#</v>
      </c>
      <c r="AU92" s="65" t="str">
        <f>IF(OR($B92=17,AU$2="нет"),"#",IF(CHOOSE($B92,AU$35,AU$36,AU$37,AU$38,AU$39,AU$40,AU$41,AU$42,AU$43,AU$44,AU$45,AU$46,AU$47,AU$48,AU$49,AU$50,"#")='Часть 1'!AV46,1,0))</f>
        <v>#</v>
      </c>
      <c r="AV92" s="65" t="str">
        <f>IF(OR($B92=17,AV$2="нет"),"#",IF(DF92=1,1,IF(CHOOSE($B92,AV$35,AV$36,AV$37,AV$38,AV$39,AV$40,AV$41,AV$42,AV$43,AV$44,AV$45,AV$46,AV$47,AV$48,AV$49,AV$50,"#")='Часть 1'!AW46,1,0)*IF(AV$33=2,AX92,1)))</f>
        <v>#</v>
      </c>
      <c r="AX92" s="65" t="str">
        <f>IF(OR($B92=17,AX$2="нет"),"#",IF(CHOOSE($B92,AX$35,AX$36,AX$37,AX$38,AX$39,AX$40,AX$41,AX$42,AX$43,AX$44,AX$45,AX$46,AX$47,AX$48,AX$49,AX$50,"#")='Часть 1'!AY46,1,0))</f>
        <v>#</v>
      </c>
      <c r="AY92" s="65" t="str">
        <f>IF(OR($B92=17,AY$2="нет"),"#",IF(DI92=1,1,IF(CHOOSE($B92,AY$35,AY$36,AY$37,AY$38,AY$39,AY$40,AY$41,AY$42,AY$43,AY$44,AY$45,AY$46,AY$47,AY$48,AY$49,AY$50,"#")='Часть 1'!AZ46,1,0)*IF(AY$33=2,BA92,1)))</f>
        <v>#</v>
      </c>
      <c r="BA92" s="65" t="str">
        <f>IF(OR($B92=17,BA$2="нет"),"#",IF(CHOOSE($B92,BA$35,BA$36,BA$37,BA$38,BA$39,BA$40,BA$41,BA$42,BA$43,BA$44,BA$45,BA$46,BA$47,BA$48,BA$49,BA$50,"#")='Часть 1'!BB46,1,0))</f>
        <v>#</v>
      </c>
      <c r="BB92" s="65" t="str">
        <f>IF(OR($B92=17,BB$2="нет"),"#",IF(DL92=1,1,IF(CHOOSE($B92,BB$35,BB$36,BB$37,BB$38,BB$39,BB$40,BB$41,BB$42,BB$43,BB$44,BB$45,BB$46,BB$47,BB$48,BB$49,BB$50,"#")='Часть 1'!BC46,1,0)*IF(BB$33=2,BD92,1)))</f>
        <v>#</v>
      </c>
      <c r="BD92" s="65" t="str">
        <f>IF(OR($B92=17,BD$2="нет"),"#",IF(CHOOSE($B92,BD$35,BD$36,BD$37,BD$38,BD$39,BD$40,BD$41,BD$42,BD$43,BD$44,BD$45,BD$46,BD$47,BD$48,BD$49,BD$50,"#")='Часть 1'!BE46,1,0))</f>
        <v>#</v>
      </c>
      <c r="BE92" s="65" t="str">
        <f>IF(OR($B92=17,BE$2="нет"),"#",IF(DO92=1,1,IF(CHOOSE($B92,BE$35,BE$36,BE$37,BE$38,BE$39,BE$40,BE$41,BE$42,BE$43,BE$44,BE$45,BE$46,BE$47,BE$48,BE$49,BE$50,"#")='Часть 1'!BF46,1,0)*IF(BE$33=2,BG92,1)))</f>
        <v>#</v>
      </c>
      <c r="BG92" s="65" t="str">
        <f>IF(OR($B92=17,BG$2="нет"),"#",IF(CHOOSE($B92,BG$35,BG$36,BG$37,BG$38,BG$39,BG$40,BG$41,BG$42,BG$43,BG$44,BG$45,BG$46,BG$47,BG$48,BG$49,BG$50,"#")='Часть 1'!BH46,1,0))</f>
        <v>#</v>
      </c>
      <c r="BH92" s="65" t="str">
        <f>IF(OR($B92=17,BH$2="нет"),"#",IF(DR92=1,1,IF(CHOOSE($B92,BH$35,BH$36,BH$37,BH$38,BH$39,BH$40,BH$41,BH$42,BH$43,BH$44,BH$45,BH$46,BH$47,BH$48,BH$49,BH$50,"#")='Часть 1'!BI46,1,0)*IF(BH$33=2,BJ92,1)))</f>
        <v>#</v>
      </c>
      <c r="BJ92" s="65" t="str">
        <f>IF(OR($B92=17,BJ$2="нет"),"#",IF(CHOOSE($B92,BJ$35,BJ$36,BJ$37,BJ$38,BJ$39,BJ$40,BJ$41,BJ$42,BJ$43,BJ$44,BJ$45,BJ$46,BJ$47,BJ$48,BJ$49,BJ$50,"#")='Часть 1'!BK46,1,0))</f>
        <v>#</v>
      </c>
      <c r="BM92" s="65" t="str">
        <f>IF(OR($B92=17,BM$2="нет"),"#",IF(AND('Часть 1'!D46&lt;&gt;"#",CHOOSE($B92,BM$35,BM$36,BM$37,BM$38,BM$39,BM$40,BM$41,BM$42,BM$43,BM$44,BM$45,BM$46,BM$47,BM$48,BM$49,BM$50,"#")='Часть 1'!D46),1,0)*IF(BM$33=2,BO92,1))</f>
        <v>#</v>
      </c>
      <c r="BO92" s="65" t="str">
        <f>IF(OR($B92=17,BO$2="нет"),"#",IF(CHOOSE($B92,BO$35,BO$36,BO$37,BO$38,BO$39,BO$40,BO$41,BO$42,BO$43,BO$44,BO$45,BO$46,BO$47,BO$48,BO$49,BO$50,"#")='Часть 1'!F46,1,0))</f>
        <v>#</v>
      </c>
      <c r="BP92" s="65" t="str">
        <f>IF(OR($B92=17,BP$2="нет"),"#",IF(AND('Часть 1'!G46&lt;&gt;"#",CHOOSE($B92,BP$35,BP$36,BP$37,BP$38,BP$39,BP$40,BP$41,BP$42,BP$43,BP$44,BP$45,BP$46,BP$47,BP$48,BP$49,BP$50,"#")='Часть 1'!G46),1,0)*IF(BP$33=2,BR92,1))</f>
        <v>#</v>
      </c>
      <c r="BR92" s="65" t="str">
        <f>IF(OR($B92=17,BR$2="нет"),"#",IF(CHOOSE($B92,BR$35,BR$36,BR$37,BR$38,BR$39,BR$40,BR$41,BR$42,BR$43,BR$44,BR$45,BR$46,BR$47,BR$48,BR$49,BR$50,"#")='Часть 1'!I46,1,0))</f>
        <v>#</v>
      </c>
      <c r="BS92" s="65" t="str">
        <f>IF(OR($B92=17,BS$2="нет"),"#",IF(AND('Часть 1'!J46&lt;&gt;"#",CHOOSE($B92,BS$35,BS$36,BS$37,BS$38,BS$39,BS$40,BS$41,BS$42,BS$43,BS$44,BS$45,BS$46,BS$47,BS$48,BS$49,BS$50,"#")='Часть 1'!J46),1,0)*IF(BS$33=2,BU92,1))</f>
        <v>#</v>
      </c>
      <c r="BU92" s="65" t="str">
        <f>IF(OR($B92=17,BU$2="нет"),"#",IF(CHOOSE($B92,BU$35,BU$36,BU$37,BU$38,BU$39,BU$40,BU$41,BU$42,BU$43,BU$44,BU$45,BU$46,BU$47,BU$48,BU$49,BU$50,"#")='Часть 1'!L46,1,0))</f>
        <v>#</v>
      </c>
      <c r="BV92" s="65" t="str">
        <f>IF(OR($B92=17,BV$2="нет"),"#",IF(AND('Часть 1'!M46&lt;&gt;"#",CHOOSE($B92,BV$35,BV$36,BV$37,BV$38,BV$39,BV$40,BV$41,BV$42,BV$43,BV$44,BV$45,BV$46,BV$47,BV$48,BV$49,BV$50,"#")='Часть 1'!M46),1,0)*IF(BV$33=2,BX92,1))</f>
        <v>#</v>
      </c>
      <c r="BX92" s="65" t="str">
        <f>IF(OR($B92=17,BX$2="нет"),"#",IF(CHOOSE($B92,BX$35,BX$36,BX$37,BX$38,BX$39,BX$40,BX$41,BX$42,BX$43,BX$44,BX$45,BX$46,BX$47,BX$48,BX$49,BX$50,"#")='Часть 1'!O46,1,0))</f>
        <v>#</v>
      </c>
      <c r="BY92" s="65" t="str">
        <f>IF(OR($B92=17,BY$2="нет"),"#",IF(AND('Часть 1'!P46&lt;&gt;"#",CHOOSE($B92,BY$35,BY$36,BY$37,BY$38,BY$39,BY$40,BY$41,BY$42,BY$43,BY$44,BY$45,BY$46,BY$47,BY$48,BY$49,BY$50,"#")='Часть 1'!P46),1,0)*IF(BY$33=2,CA92,1))</f>
        <v>#</v>
      </c>
      <c r="CA92" s="65" t="str">
        <f>IF(OR($B92=17,CA$2="нет"),"#",IF(CHOOSE($B92,CA$35,CA$36,CA$37,CA$38,CA$39,CA$40,CA$41,CA$42,CA$43,CA$44,CA$45,CA$46,CA$47,CA$48,CA$49,CA$50,"#")='Часть 1'!R46,1,0))</f>
        <v>#</v>
      </c>
      <c r="CB92" s="65" t="str">
        <f>IF(OR($B92=17,CB$2="нет"),"#",IF(AND('Часть 1'!S46&lt;&gt;"#",CHOOSE($B92,CB$35,CB$36,CB$37,CB$38,CB$39,CB$40,CB$41,CB$42,CB$43,CB$44,CB$45,CB$46,CB$47,CB$48,CB$49,CB$50,"#")='Часть 1'!S46),1,0)*IF(CB$33=2,CD92,1))</f>
        <v>#</v>
      </c>
      <c r="CD92" s="65" t="str">
        <f>IF(OR($B92=17,CD$2="нет"),"#",IF(CHOOSE($B92,CD$35,CD$36,CD$37,CD$38,CD$39,CD$40,CD$41,CD$42,CD$43,CD$44,CD$45,CD$46,CD$47,CD$48,CD$49,CD$50,"#")='Часть 1'!U46,1,0))</f>
        <v>#</v>
      </c>
      <c r="CE92" s="65" t="str">
        <f>IF(OR($B92=17,CE$2="нет"),"#",IF(AND('Часть 1'!V46&lt;&gt;"#",CHOOSE($B92,CE$35,CE$36,CE$37,CE$38,CE$39,CE$40,CE$41,CE$42,CE$43,CE$44,CE$45,CE$46,CE$47,CE$48,CE$49,CE$50,"#")='Часть 1'!V46),1,0)*IF(CE$33=2,CG92,1))</f>
        <v>#</v>
      </c>
      <c r="CG92" s="65" t="str">
        <f>IF(OR($B92=17,CG$2="нет"),"#",IF(CHOOSE($B92,CG$35,CG$36,CG$37,CG$38,CG$39,CG$40,CG$41,CG$42,CG$43,CG$44,CG$45,CG$46,CG$47,CG$48,CG$49,CG$50,"#")='Часть 1'!X46,1,0))</f>
        <v>#</v>
      </c>
      <c r="CH92" s="65" t="str">
        <f>IF(OR($B92=17,CH$2="нет"),"#",IF(AND('Часть 1'!Y46&lt;&gt;"#",CHOOSE($B92,CH$35,CH$36,CH$37,CH$38,CH$39,CH$40,CH$41,CH$42,CH$43,CH$44,CH$45,CH$46,CH$47,CH$48,CH$49,CH$50,"#")='Часть 1'!Y46),1,0)*IF(CH$33=2,CJ92,1))</f>
        <v>#</v>
      </c>
      <c r="CJ92" s="65" t="str">
        <f>IF(OR($B92=17,CJ$2="нет"),"#",IF(CHOOSE($B92,CJ$35,CJ$36,CJ$37,CJ$38,CJ$39,CJ$40,CJ$41,CJ$42,CJ$43,CJ$44,CJ$45,CJ$46,CJ$47,CJ$48,CJ$49,CJ$50,"#")='Часть 1'!AA46,1,0))</f>
        <v>#</v>
      </c>
      <c r="CK92" s="65" t="str">
        <f>IF(OR($B92=17,CK$2="нет"),"#",IF(AND('Часть 1'!AB46&lt;&gt;"#",CHOOSE($B92,CK$35,CK$36,CK$37,CK$38,CK$39,CK$40,CK$41,CK$42,CK$43,CK$44,CK$45,CK$46,CK$47,CK$48,CK$49,CK$50,"#")='Часть 1'!AB46),1,0)*IF(CK$33=2,CM92,1))</f>
        <v>#</v>
      </c>
      <c r="CM92" s="65" t="str">
        <f>IF(OR($B92=17,CM$2="нет"),"#",IF(CHOOSE($B92,CM$35,CM$36,CM$37,CM$38,CM$39,CM$40,CM$41,CM$42,CM$43,CM$44,CM$45,CM$46,CM$47,CM$48,CM$49,CM$50,"#")='Часть 1'!AD46,1,0))</f>
        <v>#</v>
      </c>
      <c r="CN92" s="65" t="str">
        <f>IF(OR($B92=17,CN$2="нет"),"#",IF(AND('Часть 1'!AE46&lt;&gt;"#",CHOOSE($B92,CN$35,CN$36,CN$37,CN$38,CN$39,CN$40,CN$41,CN$42,CN$43,CN$44,CN$45,CN$46,CN$47,CN$48,CN$49,CN$50,"#")='Часть 1'!AE46),1,0)*IF(CN$33=2,CP92,1))</f>
        <v>#</v>
      </c>
      <c r="CP92" s="65" t="str">
        <f>IF(OR($B92=17,CP$2="нет"),"#",IF(CHOOSE($B92,CP$35,CP$36,CP$37,CP$38,CP$39,CP$40,CP$41,CP$42,CP$43,CP$44,CP$45,CP$46,CP$47,CP$48,CP$49,CP$50,"#")='Часть 1'!AG46,1,0))</f>
        <v>#</v>
      </c>
      <c r="CQ92" s="65" t="str">
        <f>IF(OR($B92=17,CQ$2="нет"),"#",IF(AND('Часть 1'!AH46&lt;&gt;"#",CHOOSE($B92,CQ$35,CQ$36,CQ$37,CQ$38,CQ$39,CQ$40,CQ$41,CQ$42,CQ$43,CQ$44,CQ$45,CQ$46,CQ$47,CQ$48,CQ$49,CQ$50,"#")='Часть 1'!AH46),1,0)*IF(CQ$33=2,CS92,1))</f>
        <v>#</v>
      </c>
      <c r="CS92" s="65" t="str">
        <f>IF(OR($B92=17,CS$2="нет"),"#",IF(CHOOSE($B92,CS$35,CS$36,CS$37,CS$38,CS$39,CS$40,CS$41,CS$42,CS$43,CS$44,CS$45,CS$46,CS$47,CS$48,CS$49,CS$50,"#")='Часть 1'!AJ46,1,0))</f>
        <v>#</v>
      </c>
      <c r="CT92" s="65" t="str">
        <f>IF(OR($B92=17,CT$2="нет"),"#",IF(AND('Часть 1'!AK46&lt;&gt;"#",CHOOSE($B92,CT$35,CT$36,CT$37,CT$38,CT$39,CT$40,CT$41,CT$42,CT$43,CT$44,CT$45,CT$46,CT$47,CT$48,CT$49,CT$50,"#")='Часть 1'!AK46),1,0)*IF(CT$33=2,CV92,1))</f>
        <v>#</v>
      </c>
      <c r="CV92" s="65" t="str">
        <f>IF(OR($B92=17,CV$2="нет"),"#",IF(CHOOSE($B92,CV$35,CV$36,CV$37,CV$38,CV$39,CV$40,CV$41,CV$42,CV$43,CV$44,CV$45,CV$46,CV$47,CV$48,CV$49,CV$50,"#")='Часть 1'!AM46,1,0))</f>
        <v>#</v>
      </c>
      <c r="CW92" s="65" t="str">
        <f>IF(OR($B92=17,CW$2="нет"),"#",IF(AND('Часть 1'!AN46&lt;&gt;"#",CHOOSE($B92,CW$35,CW$36,CW$37,CW$38,CW$39,CW$40,CW$41,CW$42,CW$43,CW$44,CW$45,CW$46,CW$47,CW$48,CW$49,CW$50,"#")='Часть 1'!AN46),1,0)*IF(CW$33=2,CY92,1))</f>
        <v>#</v>
      </c>
      <c r="CY92" s="65" t="str">
        <f>IF(OR($B92=17,CY$2="нет"),"#",IF(CHOOSE($B92,CY$35,CY$36,CY$37,CY$38,CY$39,CY$40,CY$41,CY$42,CY$43,CY$44,CY$45,CY$46,CY$47,CY$48,CY$49,CY$50,"#")='Часть 1'!AP46,1,0))</f>
        <v>#</v>
      </c>
      <c r="CZ92" s="65" t="str">
        <f>IF(OR($B92=17,CZ$2="нет"),"#",IF(AND('Часть 1'!AQ46&lt;&gt;"#",CHOOSE($B92,CZ$35,CZ$36,CZ$37,CZ$38,CZ$39,CZ$40,CZ$41,CZ$42,CZ$43,CZ$44,CZ$45,CZ$46,CZ$47,CZ$48,CZ$49,CZ$50,"#")='Часть 1'!AQ46),1,0)*IF(CZ$33=2,DB92,1))</f>
        <v>#</v>
      </c>
      <c r="DB92" s="65" t="str">
        <f>IF(OR($B92=17,DB$2="нет"),"#",IF(CHOOSE($B92,DB$35,DB$36,DB$37,DB$38,DB$39,DB$40,DB$41,DB$42,DB$43,DB$44,DB$45,DB$46,DB$47,DB$48,DB$49,DB$50,"#")='Часть 1'!AS46,1,0))</f>
        <v>#</v>
      </c>
      <c r="DC92" s="65" t="str">
        <f>IF(OR($B92=17,DC$2="нет"),"#",IF(AND('Часть 1'!AT46&lt;&gt;"#",CHOOSE($B92,DC$35,DC$36,DC$37,DC$38,DC$39,DC$40,DC$41,DC$42,DC$43,DC$44,DC$45,DC$46,DC$47,DC$48,DC$49,DC$50,"#")='Часть 1'!AT46),1,0)*IF(DC$33=2,DE92,1))</f>
        <v>#</v>
      </c>
      <c r="DE92" s="65" t="str">
        <f>IF(OR($B92=17,DE$2="нет"),"#",IF(CHOOSE($B92,DE$35,DE$36,DE$37,DE$38,DE$39,DE$40,DE$41,DE$42,DE$43,DE$44,DE$45,DE$46,DE$47,DE$48,DE$49,DE$50,"#")='Часть 1'!AV46,1,0))</f>
        <v>#</v>
      </c>
      <c r="DF92" s="65" t="str">
        <f>IF(OR($B92=17,DF$2="нет"),"#",IF(AND('Часть 1'!AW46&lt;&gt;"#",CHOOSE($B92,DF$35,DF$36,DF$37,DF$38,DF$39,DF$40,DF$41,DF$42,DF$43,DF$44,DF$45,DF$46,DF$47,DF$48,DF$49,DF$50,"#")='Часть 1'!AW46),1,0)*IF(DF$33=2,DH92,1))</f>
        <v>#</v>
      </c>
      <c r="DH92" s="65" t="str">
        <f>IF(OR($B92=17,DH$2="нет"),"#",IF(CHOOSE($B92,DH$35,DH$36,DH$37,DH$38,DH$39,DH$40,DH$41,DH$42,DH$43,DH$44,DH$45,DH$46,DH$47,DH$48,DH$49,DH$50,"#")='Часть 1'!AY46,1,0))</f>
        <v>#</v>
      </c>
      <c r="DI92" s="65" t="str">
        <f>IF(OR($B92=17,DI$2="нет"),"#",IF(AND('Часть 1'!AZ46&lt;&gt;"#",CHOOSE($B92,DI$35,DI$36,DI$37,DI$38,DI$39,DI$40,DI$41,DI$42,DI$43,DI$44,DI$45,DI$46,DI$47,DI$48,DI$49,DI$50,"#")='Часть 1'!AZ46),1,0)*IF(DI$33=2,DK92,1))</f>
        <v>#</v>
      </c>
      <c r="DK92" s="65" t="str">
        <f>IF(OR($B92=17,DK$2="нет"),"#",IF(CHOOSE($B92,DK$35,DK$36,DK$37,DK$38,DK$39,DK$40,DK$41,DK$42,DK$43,DK$44,DK$45,DK$46,DK$47,DK$48,DK$49,DK$50,"#")='Часть 1'!BB46,1,0))</f>
        <v>#</v>
      </c>
      <c r="DL92" s="65" t="str">
        <f>IF(OR($B92=17,DL$2="нет"),"#",IF(AND('Часть 1'!BC46&lt;&gt;"#",CHOOSE($B92,DL$35,DL$36,DL$37,DL$38,DL$39,DL$40,DL$41,DL$42,DL$43,DL$44,DL$45,DL$46,DL$47,DL$48,DL$49,DL$50,"#")='Часть 1'!BC46),1,0)*IF(DL$33=2,DN92,1))</f>
        <v>#</v>
      </c>
      <c r="DN92" s="65" t="str">
        <f>IF(OR($B92=17,DN$2="нет"),"#",IF(CHOOSE($B92,DN$35,DN$36,DN$37,DN$38,DN$39,DN$40,DN$41,DN$42,DN$43,DN$44,DN$45,DN$46,DN$47,DN$48,DN$49,DN$50,"#")='Часть 1'!BE46,1,0))</f>
        <v>#</v>
      </c>
      <c r="DO92" s="65" t="str">
        <f>IF(OR($B92=17,DO$2="нет"),"#",IF(AND('Часть 1'!BF46&lt;&gt;"#",CHOOSE($B92,DO$35,DO$36,DO$37,DO$38,DO$39,DO$40,DO$41,DO$42,DO$43,DO$44,DO$45,DO$46,DO$47,DO$48,DO$49,DO$50,"#")='Часть 1'!BF46),1,0)*IF(DO$33=2,DQ92,1))</f>
        <v>#</v>
      </c>
      <c r="DQ92" s="65" t="str">
        <f>IF(OR($B92=17,DQ$2="нет"),"#",IF(CHOOSE($B92,DQ$35,DQ$36,DQ$37,DQ$38,DQ$39,DQ$40,DQ$41,DQ$42,DQ$43,DQ$44,DQ$45,DQ$46,DQ$47,DQ$48,DQ$49,DQ$50,"#")='Часть 1'!BH46,1,0))</f>
        <v>#</v>
      </c>
      <c r="DR92" s="65" t="str">
        <f>IF(OR($B92=17,DR$2="нет"),"#",IF(AND('Часть 1'!BI46&lt;&gt;"#",CHOOSE($B92,DR$35,DR$36,DR$37,DR$38,DR$39,DR$40,DR$41,DR$42,DR$43,DR$44,DR$45,DR$46,DR$47,DR$48,DR$49,DR$50,"#")='Часть 1'!BI46),1,0)*IF(DR$33=2,DT92,1))</f>
        <v>#</v>
      </c>
      <c r="DT92" s="65" t="str">
        <f>IF(OR($B92=17,DT$2="нет"),"#",IF(CHOOSE($B92,DT$35,DT$36,DT$37,DT$38,DT$39,DT$40,DT$41,DT$42,DT$43,DT$44,DT$45,DT$46,DT$47,DT$48,DT$49,DT$50,"#")='Часть 1'!BK46,1,0))</f>
        <v>#</v>
      </c>
    </row>
    <row r="94" spans="1:124" x14ac:dyDescent="0.2">
      <c r="B94" s="63" t="s">
        <v>111</v>
      </c>
      <c r="C94" s="65">
        <f>COUNTIF('Часть 1'!D7:D46,"нет")</f>
        <v>3</v>
      </c>
      <c r="F94" s="65">
        <f>COUNTIF('Часть 1'!G7:G46,"нет")</f>
        <v>0</v>
      </c>
      <c r="I94" s="65">
        <f>COUNTIF('Часть 1'!J7:J46,"нет")</f>
        <v>2</v>
      </c>
      <c r="L94" s="65">
        <f>COUNTIF('Часть 1'!M7:M46,"нет")</f>
        <v>0</v>
      </c>
      <c r="O94" s="65">
        <f>COUNTIF('Часть 1'!P7:P46,"нет")</f>
        <v>1</v>
      </c>
      <c r="R94" s="65">
        <f>COUNTIF('Часть 1'!S7:S46,"нет")</f>
        <v>0</v>
      </c>
      <c r="U94" s="65">
        <f>COUNTIF('Часть 1'!V7:V46,"нет")</f>
        <v>2</v>
      </c>
      <c r="X94" s="65">
        <f>COUNTIF('Часть 1'!Y7:Y46,"нет")</f>
        <v>7</v>
      </c>
      <c r="AA94" s="65">
        <f>COUNTIF('Часть 1'!AB7:AB46,"нет")</f>
        <v>0</v>
      </c>
      <c r="AD94" s="65">
        <f>COUNTIF('Часть 1'!AE7:AE46,"нет")</f>
        <v>0</v>
      </c>
      <c r="AG94" s="65">
        <f>COUNTIF('Часть 1'!AH7:AH46,"нет")</f>
        <v>0</v>
      </c>
      <c r="AJ94" s="65">
        <f>COUNTIF('Часть 1'!AK7:AK46,"нет")</f>
        <v>0</v>
      </c>
      <c r="AM94" s="65">
        <f>COUNTIF('Часть 1'!AN7:AN46,"нет")</f>
        <v>0</v>
      </c>
      <c r="AP94" s="65">
        <f>COUNTIF('Часть 1'!AQ7:AQ46,"нет")</f>
        <v>0</v>
      </c>
      <c r="AS94" s="65">
        <f>COUNTIF('Часть 1'!AT7:AT46,"нет")</f>
        <v>0</v>
      </c>
      <c r="AV94" s="65">
        <f>COUNTIF('Часть 1'!AW7:AW46,"нет")</f>
        <v>0</v>
      </c>
      <c r="AY94" s="65">
        <f>COUNTIF('Часть 1'!AZ7:AZ46,"нет")</f>
        <v>0</v>
      </c>
      <c r="BB94" s="65">
        <f>COUNTIF('Часть 1'!BC7:BC46,"нет")</f>
        <v>0</v>
      </c>
      <c r="BE94" s="65">
        <f>COUNTIF('Часть 1'!BF7:BF46,"нет")</f>
        <v>0</v>
      </c>
      <c r="BH94" s="65">
        <f>COUNTIF('Часть 1'!BI7:BI46,"нет")</f>
        <v>0</v>
      </c>
      <c r="BM94" s="65">
        <f>COUNTIF('Часть 1'!BN7:BN46,"нет")</f>
        <v>0</v>
      </c>
      <c r="BP94" s="65">
        <f>COUNTIF('Часть 1'!BR7:BR46,"нет")</f>
        <v>0</v>
      </c>
      <c r="BS94" s="65">
        <f>COUNTIF('Часть 1'!BU7:BU46,"нет")</f>
        <v>0</v>
      </c>
      <c r="BV94" s="65">
        <f>COUNTIF('Часть 1'!BX7:BX46,"нет")</f>
        <v>0</v>
      </c>
      <c r="BY94" s="65">
        <f>COUNTIF('Часть 1'!CA7:CA46,"нет")</f>
        <v>0</v>
      </c>
      <c r="CB94" s="65">
        <f>COUNTIF('Часть 1'!CD7:CD46,"нет")</f>
        <v>0</v>
      </c>
      <c r="CE94" s="65">
        <f>COUNTIF('Часть 1'!CG7:CG46,"нет")</f>
        <v>0</v>
      </c>
      <c r="CH94" s="65">
        <f>COUNTIF('Часть 1'!CJ7:CJ46,"нет")</f>
        <v>0</v>
      </c>
      <c r="CK94" s="65">
        <f>COUNTIF('Часть 1'!CM7:CM46,"нет")</f>
        <v>0</v>
      </c>
      <c r="CN94" s="65">
        <f>COUNTIF('Часть 1'!CP7:CP46,"нет")</f>
        <v>0</v>
      </c>
      <c r="CQ94" s="65">
        <f>COUNTIF('Часть 1'!CS7:CS46,"нет")</f>
        <v>0</v>
      </c>
      <c r="CT94" s="65">
        <f>COUNTIF('Часть 1'!CV7:CV46,"нет")</f>
        <v>0</v>
      </c>
      <c r="CW94" s="65">
        <f>COUNTIF('Часть 1'!CY7:CY46,"нет")</f>
        <v>0</v>
      </c>
      <c r="CZ94" s="65">
        <f>COUNTIF('Часть 1'!DB7:DB46,"нет")</f>
        <v>0</v>
      </c>
      <c r="DC94" s="65">
        <f>COUNTIF('Часть 1'!DE7:DE46,"нет")</f>
        <v>0</v>
      </c>
      <c r="DF94" s="65">
        <f>COUNTIF('Часть 1'!DH7:DH46,"нет")</f>
        <v>0</v>
      </c>
      <c r="DI94" s="65">
        <f>COUNTIF('Часть 1'!DK7:DK46,"нет")</f>
        <v>0</v>
      </c>
      <c r="DL94" s="65">
        <f>COUNTIF('Часть 1'!DN7:DN46,"нет")</f>
        <v>0</v>
      </c>
      <c r="DO94" s="65">
        <f>COUNTIF('Часть 1'!DQ7:DQ46,"нет")</f>
        <v>0</v>
      </c>
      <c r="DR94" s="65">
        <f>COUNTIF('Часть 1'!DT7:DT46,"нет")</f>
        <v>0</v>
      </c>
    </row>
    <row r="98" spans="30:30" x14ac:dyDescent="0.2">
      <c r="AD98" s="65">
        <f>IF(CN54=1,1,IF(CHOOSE($B54,AD$35,AD$36,AD$37,AD$38,AD$39,AD$40,AD$41,AD$42,AD$43,AD$44,AD$45,AD$46,AD$47,AD$48,AD$49,AD$50,"#")='Часть 1'!AE8,1,0)*IF(AD$33=2,AF54,1))</f>
        <v>0</v>
      </c>
    </row>
    <row r="99" spans="30:30" x14ac:dyDescent="0.2">
      <c r="AD99" s="65">
        <f>IF(CHOOSE($B54,AD$35,AD$36,AD$37,AD$38,AD$39,AD$40,AD$41,AD$42,AD$43,AD$44,AD$45,AD$46,AD$47,AD$48,AD$49,AD$50,"#")='Часть 1'!AE8,1,0)*IF(AD$33=2,AF54,1)</f>
        <v>0</v>
      </c>
    </row>
  </sheetData>
  <sheetProtection password="CF04" sheet="1" objects="1" scenarios="1" selectLockedCells="1" selectUnlockedCells="1"/>
  <mergeCells count="4">
    <mergeCell ref="A5:A14"/>
    <mergeCell ref="A24:A29"/>
    <mergeCell ref="C1:BJ1"/>
    <mergeCell ref="BM1:DT1"/>
  </mergeCells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39</vt:i4>
      </vt:variant>
    </vt:vector>
  </HeadingPairs>
  <TitlesOfParts>
    <vt:vector size="48" baseType="lpstr">
      <vt:lpstr>Инструкция</vt:lpstr>
      <vt:lpstr>Список</vt:lpstr>
      <vt:lpstr>Часть 1</vt:lpstr>
      <vt:lpstr>Часть 2</vt:lpstr>
      <vt:lpstr>Otchet</vt:lpstr>
      <vt:lpstr>протокол</vt:lpstr>
      <vt:lpstr>Статистика</vt:lpstr>
      <vt:lpstr>служ</vt:lpstr>
      <vt:lpstr>K</vt:lpstr>
      <vt:lpstr>_v916</vt:lpstr>
      <vt:lpstr>_Var1316</vt:lpstr>
      <vt:lpstr>_Var14</vt:lpstr>
      <vt:lpstr>_Var16</vt:lpstr>
      <vt:lpstr>_var18</vt:lpstr>
      <vt:lpstr>_Var58</vt:lpstr>
      <vt:lpstr>_Var8</vt:lpstr>
      <vt:lpstr>_Var912</vt:lpstr>
      <vt:lpstr>_var916</vt:lpstr>
      <vt:lpstr>_vop1</vt:lpstr>
      <vt:lpstr>_vop2</vt:lpstr>
      <vt:lpstr>_vop3</vt:lpstr>
      <vt:lpstr>_YN1</vt:lpstr>
      <vt:lpstr>ball</vt:lpstr>
      <vt:lpstr>ball0</vt:lpstr>
      <vt:lpstr>ball1</vt:lpstr>
      <vt:lpstr>ball2</vt:lpstr>
      <vt:lpstr>ball3</vt:lpstr>
      <vt:lpstr>ball4</vt:lpstr>
      <vt:lpstr>ball5</vt:lpstr>
      <vt:lpstr>ball6</vt:lpstr>
      <vt:lpstr>Gr</vt:lpstr>
      <vt:lpstr>kat</vt:lpstr>
      <vt:lpstr>Klass</vt:lpstr>
      <vt:lpstr>Otc</vt:lpstr>
      <vt:lpstr>prov</vt:lpstr>
      <vt:lpstr>prov2</vt:lpstr>
      <vt:lpstr>raz</vt:lpstr>
      <vt:lpstr>rvar</vt:lpstr>
      <vt:lpstr>Var</vt:lpstr>
      <vt:lpstr>varm</vt:lpstr>
      <vt:lpstr>VarR</vt:lpstr>
      <vt:lpstr>YN</vt:lpstr>
      <vt:lpstr>Otchet!Заголовки_для_печати</vt:lpstr>
      <vt:lpstr>протокол!Заголовки_для_печати</vt:lpstr>
      <vt:lpstr>'Часть 1'!Заголовки_для_печати</vt:lpstr>
      <vt:lpstr>'Часть 2'!Заголовки_для_печати</vt:lpstr>
      <vt:lpstr>протокол!Область_печати</vt:lpstr>
      <vt:lpstr>Статистика!Область_печати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2016-05-27T19:40:45Z</cp:lastPrinted>
  <dcterms:created xsi:type="dcterms:W3CDTF">1996-10-08T23:32:33Z</dcterms:created>
  <dcterms:modified xsi:type="dcterms:W3CDTF">2016-05-27T19:57:40Z</dcterms:modified>
</cp:coreProperties>
</file>